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hbello\OneDrive - Kal Tire\KT Colombia\CDC E. Liviano\Administrativos\Facturacion\Cerrejon\Orden Maestra\2019\201908\"/>
    </mc:Choice>
  </mc:AlternateContent>
  <bookViews>
    <workbookView xWindow="330" yWindow="4395" windowWidth="19320" windowHeight="4305" firstSheet="4" activeTab="4"/>
  </bookViews>
  <sheets>
    <sheet name="IPC" sheetId="9" state="hidden" r:id="rId1"/>
    <sheet name="DATA" sheetId="5" state="hidden" r:id="rId2"/>
    <sheet name="ER" sheetId="6" state="hidden" r:id="rId3"/>
    <sheet name="ER daily" sheetId="11" state="hidden" r:id="rId4"/>
    <sheet name="FACTURACION" sheetId="13" r:id="rId5"/>
    <sheet name="BASE" sheetId="14" r:id="rId6"/>
    <sheet name="VALES" sheetId="15" r:id="rId7"/>
  </sheets>
  <definedNames>
    <definedName name="__123Graph_A" hidden="1">DATA!#REF!</definedName>
    <definedName name="__123Graph_AHNCB" hidden="1">DATA!#REF!</definedName>
    <definedName name="__123Graph_AHNCOMPSI" hidden="1">DATA!#REF!</definedName>
    <definedName name="__123Graph_AHNCOMPST" hidden="1">DATA!#REF!</definedName>
    <definedName name="__123Graph_AHNNATRUB" hidden="1">DATA!#REF!</definedName>
    <definedName name="__123Graph_AHNORCHEM" hidden="1">DATA!#REF!</definedName>
    <definedName name="__123Graph_AHNPOLY" hidden="1">DATA!#REF!</definedName>
    <definedName name="__123Graph_AHNSTLCAB" hidden="1">DATA!#REF!</definedName>
    <definedName name="__123Graph_AHNSYNRUB" hidden="1">DATA!#REF!</definedName>
    <definedName name="__123Graph_AMDCB" hidden="1">DATA!#REF!</definedName>
    <definedName name="__123Graph_AMDCOMPSI" hidden="1">DATA!#REF!</definedName>
    <definedName name="__123Graph_AMDNATRUB" hidden="1">DATA!#REF!</definedName>
    <definedName name="__123Graph_AMDORCHEM" hidden="1">DATA!#REF!</definedName>
    <definedName name="__123Graph_AMDPOLY" hidden="1">DATA!#REF!</definedName>
    <definedName name="__123Graph_AMDSTLCAB" hidden="1">DATA!#REF!</definedName>
    <definedName name="__123Graph_AMDSYNRUB" hidden="1">DATA!#REF!</definedName>
    <definedName name="__123Graph_ATRKPASSID" hidden="1">DATA!#REF!</definedName>
    <definedName name="__123Graph_BTRKPASSID" hidden="1">DATA!#REF!</definedName>
    <definedName name="__123Graph_X" hidden="1">DATA!#REF!</definedName>
    <definedName name="__123Graph_XHNCB" hidden="1">DATA!#REF!</definedName>
    <definedName name="__123Graph_XHNCOMPSI" hidden="1">DATA!#REF!</definedName>
    <definedName name="__123Graph_XHNCOMPST" hidden="1">DATA!#REF!</definedName>
    <definedName name="__123Graph_XHNNATRUB" hidden="1">DATA!#REF!</definedName>
    <definedName name="__123Graph_XHNORCHEM" hidden="1">DATA!#REF!</definedName>
    <definedName name="__123Graph_XHNPOLY" hidden="1">DATA!#REF!</definedName>
    <definedName name="__123Graph_XHNSTLCAB" hidden="1">DATA!#REF!</definedName>
    <definedName name="__123Graph_XHNSYNRUB" hidden="1">DATA!#REF!</definedName>
    <definedName name="__123Graph_XMDCB" hidden="1">DATA!#REF!</definedName>
    <definedName name="__123Graph_XMDCOMPSI" hidden="1">DATA!#REF!</definedName>
    <definedName name="__123Graph_XMDNATRUB" hidden="1">DATA!#REF!</definedName>
    <definedName name="__123Graph_XMDORCHEM" hidden="1">DATA!#REF!</definedName>
    <definedName name="__123Graph_XMDPOLY" hidden="1">DATA!#REF!</definedName>
    <definedName name="__123Graph_XMDSTLCAB" hidden="1">DATA!#REF!</definedName>
    <definedName name="__123Graph_XMDSYNRUB" hidden="1">DATA!#REF!</definedName>
    <definedName name="__123Graph_XTRKPASSID" hidden="1">DATA!#REF!</definedName>
    <definedName name="_1__123Graph_ACHART_1" hidden="1">DATA!#REF!</definedName>
    <definedName name="_2__123Graph_BCHART_1" hidden="1">DATA!#REF!</definedName>
    <definedName name="_3__123Graph_XCHART_1" hidden="1">DATA!#REF!</definedName>
    <definedName name="_Fill" localSheetId="0" hidden="1">#REF!</definedName>
    <definedName name="_Fill" hidden="1">DATA!#REF!</definedName>
    <definedName name="_xlnm._FilterDatabase" localSheetId="5" hidden="1">BASE!$A$1:$C$121</definedName>
    <definedName name="_xlnm._FilterDatabase" localSheetId="4" hidden="1">FACTURACION!$C$9:$H$133</definedName>
    <definedName name="_xlnm._FilterDatabase" localSheetId="6" hidden="1">VALES!$A$1:$G$142</definedName>
    <definedName name="A_IMPRESIÓN_IM">#REF!</definedName>
    <definedName name="_xlnm.Print_Area" localSheetId="1">DATA!$C$9:$J$41</definedName>
    <definedName name="_xlnm.Print_Area" localSheetId="2">ER!$A$1:$D$38</definedName>
    <definedName name="FEC">#REF!</definedName>
    <definedName name="fechas">#REF!</definedName>
    <definedName name="HNCPIPPI">DATA!#REF!</definedName>
    <definedName name="PACCARVAL">DATA!#REF!</definedName>
    <definedName name="Print_Area_MI" localSheetId="1">DATA!$B$1:$J$8</definedName>
    <definedName name="_xlnm.Print_Titles" localSheetId="1">DATA!$2:$8</definedName>
    <definedName name="VOLVO">DATA!#REF!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4" i="15" l="1"/>
  <c r="C3" i="15" l="1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33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C66" i="15"/>
  <c r="C67" i="15"/>
  <c r="C68" i="15"/>
  <c r="C69" i="15"/>
  <c r="C70" i="15"/>
  <c r="C71" i="15"/>
  <c r="C72" i="15"/>
  <c r="C73" i="15"/>
  <c r="C74" i="15"/>
  <c r="C75" i="15"/>
  <c r="C76" i="15"/>
  <c r="C77" i="15"/>
  <c r="C78" i="15"/>
  <c r="C79" i="15"/>
  <c r="C80" i="15"/>
  <c r="C81" i="15"/>
  <c r="C82" i="15"/>
  <c r="C83" i="15"/>
  <c r="C84" i="15"/>
  <c r="C85" i="15"/>
  <c r="C86" i="15"/>
  <c r="C87" i="15"/>
  <c r="C88" i="15"/>
  <c r="C89" i="15"/>
  <c r="C90" i="15"/>
  <c r="C91" i="15"/>
  <c r="C92" i="15"/>
  <c r="C93" i="15"/>
  <c r="C94" i="15"/>
  <c r="C95" i="15"/>
  <c r="C96" i="15"/>
  <c r="C97" i="15"/>
  <c r="C98" i="15"/>
  <c r="C99" i="15"/>
  <c r="C100" i="15"/>
  <c r="C101" i="15"/>
  <c r="C102" i="15"/>
  <c r="C103" i="15"/>
  <c r="C104" i="15"/>
  <c r="C105" i="15"/>
  <c r="C106" i="15"/>
  <c r="C107" i="15"/>
  <c r="C108" i="15"/>
  <c r="C109" i="15"/>
  <c r="C110" i="15"/>
  <c r="C111" i="15"/>
  <c r="C112" i="15"/>
  <c r="C113" i="15"/>
  <c r="C114" i="15"/>
  <c r="C115" i="15"/>
  <c r="C116" i="15"/>
  <c r="C117" i="15"/>
  <c r="C118" i="15"/>
  <c r="C119" i="15"/>
  <c r="C120" i="15"/>
  <c r="C121" i="15"/>
  <c r="C122" i="15"/>
  <c r="C123" i="15"/>
  <c r="C124" i="15"/>
  <c r="C125" i="15"/>
  <c r="C126" i="15"/>
  <c r="C127" i="15"/>
  <c r="C128" i="15"/>
  <c r="C129" i="15"/>
  <c r="C130" i="15"/>
  <c r="C131" i="15"/>
  <c r="C132" i="15"/>
  <c r="C133" i="15"/>
  <c r="C134" i="15"/>
  <c r="C135" i="15"/>
  <c r="C136" i="15"/>
  <c r="C137" i="15"/>
  <c r="C138" i="15"/>
  <c r="C139" i="15"/>
  <c r="C140" i="15"/>
  <c r="C141" i="15"/>
  <c r="C2" i="15"/>
  <c r="B3" i="15" l="1"/>
  <c r="B35" i="15" l="1"/>
  <c r="B60" i="15" l="1"/>
  <c r="B31" i="15"/>
  <c r="B84" i="15"/>
  <c r="B95" i="15"/>
  <c r="B133" i="15"/>
  <c r="E142" i="15"/>
  <c r="B141" i="15"/>
  <c r="B140" i="15"/>
  <c r="B139" i="15"/>
  <c r="B138" i="15"/>
  <c r="B137" i="15"/>
  <c r="B136" i="15"/>
  <c r="B135" i="15"/>
  <c r="B134" i="15"/>
  <c r="B132" i="15"/>
  <c r="B131" i="15"/>
  <c r="B130" i="15"/>
  <c r="B129" i="15"/>
  <c r="B128" i="15"/>
  <c r="B127" i="15"/>
  <c r="B126" i="15"/>
  <c r="B125" i="15"/>
  <c r="B124" i="15"/>
  <c r="B123" i="15"/>
  <c r="B122" i="15"/>
  <c r="B121" i="15"/>
  <c r="B120" i="15"/>
  <c r="B119" i="15"/>
  <c r="B118" i="15"/>
  <c r="B117" i="15"/>
  <c r="B116" i="15"/>
  <c r="B115" i="15"/>
  <c r="B114" i="15"/>
  <c r="B113" i="15"/>
  <c r="B112" i="15"/>
  <c r="B111" i="15"/>
  <c r="B110" i="15"/>
  <c r="B109" i="15"/>
  <c r="B108" i="15"/>
  <c r="B107" i="15"/>
  <c r="B106" i="15"/>
  <c r="B105" i="15"/>
  <c r="B104" i="15"/>
  <c r="B103" i="15"/>
  <c r="B102" i="15"/>
  <c r="B101" i="15"/>
  <c r="B100" i="15"/>
  <c r="B99" i="15"/>
  <c r="B98" i="15"/>
  <c r="B97" i="15"/>
  <c r="B96" i="15"/>
  <c r="B94" i="15"/>
  <c r="B93" i="15"/>
  <c r="B92" i="15"/>
  <c r="B91" i="15"/>
  <c r="B90" i="15"/>
  <c r="B89" i="15"/>
  <c r="B88" i="15"/>
  <c r="B87" i="15"/>
  <c r="B86" i="15"/>
  <c r="B85" i="15"/>
  <c r="B83" i="15"/>
  <c r="B82" i="15"/>
  <c r="B81" i="15"/>
  <c r="B80" i="15"/>
  <c r="B79" i="15"/>
  <c r="B78" i="15"/>
  <c r="B77" i="15"/>
  <c r="B76" i="15"/>
  <c r="B75" i="15"/>
  <c r="B74" i="15"/>
  <c r="B73" i="15"/>
  <c r="B72" i="15"/>
  <c r="B71" i="15"/>
  <c r="B70" i="15"/>
  <c r="B69" i="15"/>
  <c r="B68" i="15"/>
  <c r="B67" i="15"/>
  <c r="B66" i="15"/>
  <c r="B65" i="15"/>
  <c r="B64" i="15"/>
  <c r="B63" i="15"/>
  <c r="B62" i="15"/>
  <c r="B61" i="15"/>
  <c r="B59" i="15"/>
  <c r="B58" i="15"/>
  <c r="B57" i="15"/>
  <c r="B56" i="15"/>
  <c r="B55" i="15"/>
  <c r="B54" i="15"/>
  <c r="B53" i="15"/>
  <c r="B52" i="15"/>
  <c r="B51" i="15"/>
  <c r="B50" i="15"/>
  <c r="B49" i="15"/>
  <c r="B48" i="15"/>
  <c r="B47" i="15"/>
  <c r="B46" i="15"/>
  <c r="B45" i="15"/>
  <c r="B44" i="15"/>
  <c r="B43" i="15"/>
  <c r="B42" i="15"/>
  <c r="B41" i="15"/>
  <c r="B40" i="15"/>
  <c r="B39" i="15"/>
  <c r="B38" i="15"/>
  <c r="B37" i="15"/>
  <c r="B36" i="15"/>
  <c r="B32" i="15"/>
  <c r="B30" i="15"/>
  <c r="B29" i="15"/>
  <c r="B28" i="15"/>
  <c r="B27" i="15"/>
  <c r="B26" i="15"/>
  <c r="B25" i="15"/>
  <c r="B24" i="15"/>
  <c r="B23" i="15"/>
  <c r="B22" i="15"/>
  <c r="B21" i="15"/>
  <c r="B20" i="15"/>
  <c r="B19" i="15"/>
  <c r="B33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  <c r="B5" i="15"/>
  <c r="B4" i="15"/>
  <c r="B2" i="15"/>
  <c r="F36" i="6"/>
  <c r="F37" i="6"/>
  <c r="F38" i="6"/>
  <c r="F39" i="6"/>
  <c r="F40" i="6"/>
  <c r="B38" i="6"/>
  <c r="B39" i="6"/>
  <c r="B40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C275" i="11"/>
  <c r="C10" i="6"/>
  <c r="B9" i="6"/>
  <c r="B8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C1240" i="11"/>
  <c r="C1239" i="11"/>
  <c r="C1238" i="11"/>
  <c r="C1237" i="11"/>
  <c r="C1236" i="11"/>
  <c r="C1235" i="11"/>
  <c r="C1234" i="11"/>
  <c r="C1233" i="11"/>
  <c r="C1232" i="11"/>
  <c r="C1231" i="11"/>
  <c r="C1230" i="11"/>
  <c r="C1229" i="11"/>
  <c r="C1228" i="11"/>
  <c r="C1227" i="11"/>
  <c r="C1226" i="11"/>
  <c r="C1225" i="11"/>
  <c r="C1224" i="11"/>
  <c r="C1223" i="11"/>
  <c r="C1222" i="11"/>
  <c r="C1221" i="11"/>
  <c r="C1220" i="11"/>
  <c r="C1219" i="11"/>
  <c r="C1218" i="11"/>
  <c r="C1217" i="11"/>
  <c r="C1216" i="11"/>
  <c r="C1215" i="11"/>
  <c r="C1214" i="11"/>
  <c r="C1213" i="11"/>
  <c r="C1212" i="11"/>
  <c r="C1211" i="11"/>
  <c r="C1210" i="11"/>
  <c r="C1209" i="11"/>
  <c r="C1208" i="11"/>
  <c r="C1207" i="11"/>
  <c r="C1206" i="11"/>
  <c r="C1205" i="11"/>
  <c r="C1204" i="11"/>
  <c r="C1203" i="11"/>
  <c r="C1202" i="11"/>
  <c r="C1201" i="11"/>
  <c r="C1200" i="11"/>
  <c r="C1199" i="11"/>
  <c r="C1198" i="11"/>
  <c r="C1197" i="11"/>
  <c r="C1196" i="11"/>
  <c r="C1195" i="11"/>
  <c r="C1194" i="11"/>
  <c r="C1193" i="11"/>
  <c r="C1192" i="11"/>
  <c r="C1191" i="11"/>
  <c r="C1190" i="11"/>
  <c r="C1189" i="11"/>
  <c r="C1188" i="11"/>
  <c r="C1187" i="11"/>
  <c r="C1186" i="11"/>
  <c r="C1185" i="11"/>
  <c r="C1184" i="11"/>
  <c r="C1183" i="11"/>
  <c r="C1182" i="11"/>
  <c r="C1181" i="11"/>
  <c r="C1180" i="11"/>
  <c r="C1179" i="11"/>
  <c r="C1178" i="11"/>
  <c r="C1177" i="11"/>
  <c r="C1176" i="11"/>
  <c r="C1175" i="11"/>
  <c r="C1174" i="11"/>
  <c r="C1173" i="11"/>
  <c r="C1172" i="11"/>
  <c r="C1171" i="11"/>
  <c r="C1170" i="11"/>
  <c r="C1169" i="11"/>
  <c r="C1168" i="11"/>
  <c r="C1167" i="11"/>
  <c r="C1166" i="11"/>
  <c r="C1165" i="11"/>
  <c r="C1164" i="11"/>
  <c r="C1163" i="11"/>
  <c r="C1162" i="11"/>
  <c r="C1161" i="11"/>
  <c r="C1160" i="11"/>
  <c r="C1159" i="11"/>
  <c r="C1158" i="11"/>
  <c r="C1157" i="11"/>
  <c r="C1156" i="11"/>
  <c r="C1155" i="11"/>
  <c r="C1154" i="11"/>
  <c r="C1153" i="11"/>
  <c r="C1152" i="11"/>
  <c r="C1151" i="11"/>
  <c r="C1150" i="11"/>
  <c r="C1149" i="11"/>
  <c r="C1148" i="11"/>
  <c r="C1147" i="11"/>
  <c r="C1146" i="11"/>
  <c r="C1145" i="11"/>
  <c r="C1144" i="11"/>
  <c r="C1143" i="11"/>
  <c r="C1142" i="11"/>
  <c r="C1141" i="11"/>
  <c r="C1140" i="11"/>
  <c r="C1139" i="11"/>
  <c r="C1138" i="11"/>
  <c r="C1137" i="11"/>
  <c r="C1136" i="11"/>
  <c r="C1135" i="11"/>
  <c r="C1134" i="11"/>
  <c r="C1133" i="11"/>
  <c r="C1132" i="11"/>
  <c r="C1131" i="11"/>
  <c r="C1130" i="11"/>
  <c r="C1129" i="11"/>
  <c r="C1128" i="11"/>
  <c r="C1127" i="11"/>
  <c r="C1126" i="11"/>
  <c r="C1125" i="11"/>
  <c r="C1124" i="11"/>
  <c r="C1123" i="11"/>
  <c r="C1122" i="11"/>
  <c r="C1121" i="11"/>
  <c r="C1120" i="11"/>
  <c r="C1119" i="11"/>
  <c r="C1118" i="11"/>
  <c r="C1117" i="11"/>
  <c r="C1116" i="11"/>
  <c r="C1115" i="11"/>
  <c r="C1114" i="11"/>
  <c r="C1113" i="11"/>
  <c r="C1112" i="11"/>
  <c r="C1111" i="11"/>
  <c r="C1110" i="11"/>
  <c r="C1109" i="11"/>
  <c r="C1108" i="11"/>
  <c r="C1107" i="11"/>
  <c r="C1106" i="11"/>
  <c r="C1105" i="11"/>
  <c r="C1104" i="11"/>
  <c r="C1103" i="11"/>
  <c r="C1102" i="11"/>
  <c r="C1101" i="11"/>
  <c r="C1100" i="11"/>
  <c r="C1099" i="11"/>
  <c r="C1098" i="11"/>
  <c r="C1097" i="11"/>
  <c r="C1096" i="11"/>
  <c r="C1095" i="11"/>
  <c r="C1094" i="11"/>
  <c r="C1093" i="11"/>
  <c r="C1092" i="11"/>
  <c r="C1091" i="11"/>
  <c r="C1090" i="11"/>
  <c r="C1089" i="11"/>
  <c r="C1088" i="11"/>
  <c r="C1087" i="11"/>
  <c r="C1086" i="11"/>
  <c r="C1085" i="11"/>
  <c r="C1084" i="11"/>
  <c r="C1083" i="11"/>
  <c r="C1082" i="11"/>
  <c r="C1081" i="11"/>
  <c r="C1080" i="11"/>
  <c r="C1079" i="11"/>
  <c r="C1078" i="11"/>
  <c r="C1077" i="11"/>
  <c r="C1076" i="11"/>
  <c r="C1075" i="11"/>
  <c r="C1074" i="11"/>
  <c r="C1073" i="11"/>
  <c r="C1072" i="11"/>
  <c r="C1071" i="11"/>
  <c r="C1070" i="11"/>
  <c r="C1069" i="11"/>
  <c r="C1068" i="11"/>
  <c r="C1067" i="11"/>
  <c r="C1066" i="11"/>
  <c r="C1065" i="11"/>
  <c r="C1064" i="11"/>
  <c r="C1063" i="11"/>
  <c r="C1062" i="11"/>
  <c r="C1061" i="11"/>
  <c r="C1060" i="11"/>
  <c r="C1059" i="11"/>
  <c r="C1058" i="11"/>
  <c r="C1057" i="11"/>
  <c r="C1056" i="11"/>
  <c r="C1055" i="11"/>
  <c r="C1054" i="11"/>
  <c r="C1053" i="11"/>
  <c r="C1052" i="11"/>
  <c r="C1051" i="11"/>
  <c r="C1050" i="11"/>
  <c r="C1049" i="11"/>
  <c r="C1048" i="11"/>
  <c r="C1047" i="11"/>
  <c r="C1046" i="11"/>
  <c r="C1045" i="11"/>
  <c r="C1044" i="11"/>
  <c r="C1043" i="11"/>
  <c r="C1042" i="11"/>
  <c r="C1041" i="11"/>
  <c r="C1040" i="11"/>
  <c r="C1039" i="11"/>
  <c r="C1038" i="11"/>
  <c r="C1037" i="11"/>
  <c r="C1036" i="11"/>
  <c r="C35" i="6"/>
  <c r="C1035" i="11"/>
  <c r="C1034" i="11"/>
  <c r="C1033" i="11"/>
  <c r="C1032" i="11"/>
  <c r="C1031" i="11"/>
  <c r="C1030" i="11"/>
  <c r="C1029" i="11"/>
  <c r="C1028" i="11"/>
  <c r="C1027" i="11"/>
  <c r="C1026" i="11"/>
  <c r="C1025" i="11"/>
  <c r="C1024" i="11"/>
  <c r="C1023" i="11"/>
  <c r="C1022" i="11"/>
  <c r="C1021" i="11"/>
  <c r="C1020" i="11"/>
  <c r="C1019" i="11"/>
  <c r="C1018" i="11"/>
  <c r="C1017" i="11"/>
  <c r="C1016" i="11"/>
  <c r="C1015" i="11"/>
  <c r="C1014" i="11"/>
  <c r="C1013" i="11"/>
  <c r="C1012" i="11"/>
  <c r="C1011" i="11"/>
  <c r="C1010" i="11"/>
  <c r="C1009" i="11"/>
  <c r="C1008" i="11"/>
  <c r="C1007" i="11"/>
  <c r="C1006" i="11"/>
  <c r="C1005" i="11"/>
  <c r="C1004" i="11"/>
  <c r="C1003" i="11"/>
  <c r="C1002" i="11"/>
  <c r="C1001" i="11"/>
  <c r="C1000" i="11"/>
  <c r="C999" i="11"/>
  <c r="C998" i="11"/>
  <c r="C997" i="11"/>
  <c r="C996" i="11"/>
  <c r="C995" i="11"/>
  <c r="C994" i="11"/>
  <c r="C993" i="11"/>
  <c r="C992" i="11"/>
  <c r="C991" i="11"/>
  <c r="C990" i="11"/>
  <c r="C989" i="11"/>
  <c r="C988" i="11"/>
  <c r="C987" i="11"/>
  <c r="C986" i="11"/>
  <c r="C985" i="11"/>
  <c r="C984" i="11"/>
  <c r="C983" i="11"/>
  <c r="C982" i="11"/>
  <c r="C981" i="11"/>
  <c r="C980" i="11"/>
  <c r="C979" i="11"/>
  <c r="C978" i="11"/>
  <c r="C977" i="11"/>
  <c r="C976" i="11"/>
  <c r="C975" i="11"/>
  <c r="C974" i="11"/>
  <c r="C973" i="11"/>
  <c r="C972" i="11"/>
  <c r="C971" i="11"/>
  <c r="C970" i="11"/>
  <c r="C969" i="11"/>
  <c r="C968" i="11"/>
  <c r="C967" i="11"/>
  <c r="C966" i="11"/>
  <c r="C965" i="11"/>
  <c r="C964" i="11"/>
  <c r="C963" i="11"/>
  <c r="C962" i="11"/>
  <c r="C961" i="11"/>
  <c r="C960" i="11"/>
  <c r="C959" i="11"/>
  <c r="C958" i="11"/>
  <c r="C957" i="11"/>
  <c r="C956" i="11"/>
  <c r="C955" i="11"/>
  <c r="C954" i="11"/>
  <c r="C953" i="11"/>
  <c r="C952" i="11"/>
  <c r="C951" i="11"/>
  <c r="C950" i="11"/>
  <c r="C949" i="11"/>
  <c r="C948" i="11"/>
  <c r="C947" i="11"/>
  <c r="C946" i="11"/>
  <c r="C945" i="11"/>
  <c r="C944" i="11"/>
  <c r="C943" i="11"/>
  <c r="C942" i="11"/>
  <c r="C941" i="11"/>
  <c r="C940" i="11"/>
  <c r="C939" i="11"/>
  <c r="C938" i="11"/>
  <c r="C937" i="11"/>
  <c r="C936" i="11"/>
  <c r="C935" i="11"/>
  <c r="C934" i="11"/>
  <c r="C933" i="11"/>
  <c r="C932" i="11"/>
  <c r="C931" i="11"/>
  <c r="C930" i="11"/>
  <c r="C929" i="11"/>
  <c r="C928" i="11"/>
  <c r="C927" i="11"/>
  <c r="C926" i="11"/>
  <c r="C925" i="11"/>
  <c r="C924" i="11"/>
  <c r="C923" i="11"/>
  <c r="C922" i="11"/>
  <c r="C921" i="11"/>
  <c r="C920" i="11"/>
  <c r="C919" i="11"/>
  <c r="C918" i="11"/>
  <c r="C917" i="11"/>
  <c r="C916" i="11"/>
  <c r="C31" i="6"/>
  <c r="C915" i="11"/>
  <c r="C914" i="11"/>
  <c r="C913" i="11"/>
  <c r="C912" i="11"/>
  <c r="C911" i="11"/>
  <c r="C910" i="11"/>
  <c r="C909" i="11"/>
  <c r="C908" i="11"/>
  <c r="C907" i="11"/>
  <c r="C906" i="11"/>
  <c r="C905" i="11"/>
  <c r="C904" i="11"/>
  <c r="C903" i="11"/>
  <c r="C902" i="11"/>
  <c r="C901" i="11"/>
  <c r="C900" i="11"/>
  <c r="C899" i="11"/>
  <c r="C898" i="11"/>
  <c r="C897" i="11"/>
  <c r="C896" i="11"/>
  <c r="C895" i="11"/>
  <c r="C894" i="11"/>
  <c r="C893" i="11"/>
  <c r="C892" i="11"/>
  <c r="C891" i="11"/>
  <c r="C890" i="11"/>
  <c r="C889" i="11"/>
  <c r="C888" i="11"/>
  <c r="C887" i="11"/>
  <c r="C886" i="11"/>
  <c r="C885" i="11"/>
  <c r="C884" i="11"/>
  <c r="C883" i="11"/>
  <c r="C882" i="11"/>
  <c r="C881" i="11"/>
  <c r="C880" i="11"/>
  <c r="C879" i="11"/>
  <c r="C878" i="11"/>
  <c r="C877" i="11"/>
  <c r="C876" i="11"/>
  <c r="C875" i="11"/>
  <c r="C874" i="11"/>
  <c r="C873" i="11"/>
  <c r="C872" i="11"/>
  <c r="C871" i="11"/>
  <c r="C870" i="11"/>
  <c r="C869" i="11"/>
  <c r="C868" i="11"/>
  <c r="C867" i="11"/>
  <c r="C866" i="11"/>
  <c r="C865" i="11"/>
  <c r="C864" i="11"/>
  <c r="C863" i="11"/>
  <c r="C862" i="11"/>
  <c r="C861" i="11"/>
  <c r="C860" i="11"/>
  <c r="C859" i="11"/>
  <c r="C858" i="11"/>
  <c r="C857" i="11"/>
  <c r="C856" i="11"/>
  <c r="C855" i="11"/>
  <c r="C854" i="11"/>
  <c r="C853" i="11"/>
  <c r="C852" i="11"/>
  <c r="C851" i="11"/>
  <c r="C850" i="11"/>
  <c r="C849" i="11"/>
  <c r="C848" i="11"/>
  <c r="C847" i="11"/>
  <c r="C846" i="11"/>
  <c r="C845" i="11"/>
  <c r="C844" i="11"/>
  <c r="C843" i="11"/>
  <c r="C842" i="11"/>
  <c r="C841" i="11"/>
  <c r="C840" i="11"/>
  <c r="C839" i="11"/>
  <c r="C838" i="11"/>
  <c r="C837" i="11"/>
  <c r="C836" i="11"/>
  <c r="C835" i="11"/>
  <c r="C834" i="11"/>
  <c r="C833" i="11"/>
  <c r="C832" i="11"/>
  <c r="C831" i="11"/>
  <c r="C830" i="11"/>
  <c r="C829" i="11"/>
  <c r="C828" i="11"/>
  <c r="C827" i="11"/>
  <c r="C826" i="11"/>
  <c r="C825" i="11"/>
  <c r="C824" i="11"/>
  <c r="C823" i="11"/>
  <c r="C822" i="11"/>
  <c r="C821" i="11"/>
  <c r="C820" i="11"/>
  <c r="C819" i="11"/>
  <c r="C818" i="11"/>
  <c r="C817" i="11"/>
  <c r="C816" i="11"/>
  <c r="C815" i="11"/>
  <c r="C814" i="11"/>
  <c r="C813" i="11"/>
  <c r="C812" i="11"/>
  <c r="C811" i="11"/>
  <c r="C810" i="11"/>
  <c r="C809" i="11"/>
  <c r="C808" i="11"/>
  <c r="C807" i="11"/>
  <c r="C806" i="11"/>
  <c r="C805" i="11"/>
  <c r="C804" i="11"/>
  <c r="C803" i="11"/>
  <c r="C802" i="11"/>
  <c r="C801" i="11"/>
  <c r="C800" i="11"/>
  <c r="C799" i="11"/>
  <c r="C798" i="11"/>
  <c r="C797" i="11"/>
  <c r="C796" i="11"/>
  <c r="C795" i="11"/>
  <c r="C794" i="11"/>
  <c r="C793" i="11"/>
  <c r="C792" i="11"/>
  <c r="C791" i="11"/>
  <c r="C790" i="11"/>
  <c r="C789" i="11"/>
  <c r="C788" i="11"/>
  <c r="C787" i="11"/>
  <c r="C786" i="11"/>
  <c r="C785" i="11"/>
  <c r="C784" i="11"/>
  <c r="C783" i="11"/>
  <c r="C782" i="11"/>
  <c r="C781" i="11"/>
  <c r="C780" i="11"/>
  <c r="C779" i="11"/>
  <c r="C778" i="11"/>
  <c r="C777" i="11"/>
  <c r="C776" i="11"/>
  <c r="C775" i="11"/>
  <c r="C774" i="11"/>
  <c r="C773" i="11"/>
  <c r="C772" i="11"/>
  <c r="C771" i="11"/>
  <c r="C770" i="11"/>
  <c r="C769" i="11"/>
  <c r="C768" i="11"/>
  <c r="C767" i="11"/>
  <c r="C766" i="11"/>
  <c r="C765" i="11"/>
  <c r="C764" i="11"/>
  <c r="C763" i="11"/>
  <c r="C762" i="11"/>
  <c r="C761" i="11"/>
  <c r="C760" i="11"/>
  <c r="C759" i="11"/>
  <c r="C758" i="11"/>
  <c r="C757" i="11"/>
  <c r="C756" i="11"/>
  <c r="C755" i="11"/>
  <c r="C754" i="11"/>
  <c r="C753" i="11"/>
  <c r="C752" i="11"/>
  <c r="C751" i="11"/>
  <c r="C750" i="11"/>
  <c r="C749" i="11"/>
  <c r="C748" i="11"/>
  <c r="C747" i="11"/>
  <c r="C746" i="11"/>
  <c r="C745" i="11"/>
  <c r="C744" i="11"/>
  <c r="C743" i="11"/>
  <c r="C742" i="11"/>
  <c r="C741" i="11"/>
  <c r="C740" i="11"/>
  <c r="C739" i="11"/>
  <c r="C738" i="11"/>
  <c r="C737" i="11"/>
  <c r="C736" i="11"/>
  <c r="C735" i="11"/>
  <c r="C734" i="11"/>
  <c r="C733" i="11"/>
  <c r="C732" i="11"/>
  <c r="C25" i="6"/>
  <c r="C731" i="11"/>
  <c r="C730" i="11"/>
  <c r="C729" i="11"/>
  <c r="C728" i="11"/>
  <c r="C727" i="11"/>
  <c r="C726" i="11"/>
  <c r="C725" i="11"/>
  <c r="C724" i="11"/>
  <c r="C723" i="11"/>
  <c r="C722" i="11"/>
  <c r="C721" i="11"/>
  <c r="C720" i="11"/>
  <c r="C719" i="11"/>
  <c r="C718" i="11"/>
  <c r="C717" i="11"/>
  <c r="C716" i="11"/>
  <c r="C715" i="11"/>
  <c r="C714" i="11"/>
  <c r="C713" i="11"/>
  <c r="C712" i="11"/>
  <c r="C711" i="11"/>
  <c r="C710" i="11"/>
  <c r="C709" i="11"/>
  <c r="C708" i="11"/>
  <c r="C707" i="11"/>
  <c r="C706" i="11"/>
  <c r="C705" i="11"/>
  <c r="C704" i="11"/>
  <c r="C703" i="11"/>
  <c r="C702" i="11"/>
  <c r="C701" i="11"/>
  <c r="C700" i="11"/>
  <c r="C699" i="11"/>
  <c r="C698" i="11"/>
  <c r="C697" i="11"/>
  <c r="C696" i="11"/>
  <c r="C695" i="11"/>
  <c r="C694" i="11"/>
  <c r="C693" i="11"/>
  <c r="C692" i="11"/>
  <c r="C691" i="11"/>
  <c r="C690" i="11"/>
  <c r="C689" i="11"/>
  <c r="C688" i="11"/>
  <c r="C687" i="11"/>
  <c r="C686" i="11"/>
  <c r="C685" i="11"/>
  <c r="C684" i="11"/>
  <c r="C683" i="11"/>
  <c r="C682" i="11"/>
  <c r="C681" i="11"/>
  <c r="C680" i="11"/>
  <c r="C679" i="11"/>
  <c r="C678" i="11"/>
  <c r="C677" i="11"/>
  <c r="C676" i="11"/>
  <c r="C675" i="11"/>
  <c r="C674" i="11"/>
  <c r="C673" i="11"/>
  <c r="C672" i="11"/>
  <c r="C671" i="11"/>
  <c r="C670" i="11"/>
  <c r="C669" i="11"/>
  <c r="C668" i="11"/>
  <c r="C667" i="11"/>
  <c r="C666" i="11"/>
  <c r="C665" i="11"/>
  <c r="C664" i="11"/>
  <c r="C663" i="11"/>
  <c r="C662" i="11"/>
  <c r="C661" i="11"/>
  <c r="C660" i="11"/>
  <c r="C659" i="11"/>
  <c r="C658" i="11"/>
  <c r="C657" i="11"/>
  <c r="C656" i="11"/>
  <c r="C655" i="11"/>
  <c r="C654" i="11"/>
  <c r="C653" i="11"/>
  <c r="C652" i="11"/>
  <c r="C651" i="11"/>
  <c r="C650" i="11"/>
  <c r="C649" i="11"/>
  <c r="C648" i="11"/>
  <c r="C647" i="11"/>
  <c r="C646" i="11"/>
  <c r="C645" i="11"/>
  <c r="C644" i="11"/>
  <c r="C643" i="11"/>
  <c r="C642" i="11"/>
  <c r="C641" i="11"/>
  <c r="C640" i="11"/>
  <c r="C639" i="11"/>
  <c r="C638" i="11"/>
  <c r="C637" i="11"/>
  <c r="C636" i="11"/>
  <c r="C635" i="11"/>
  <c r="C634" i="11"/>
  <c r="C633" i="11"/>
  <c r="C632" i="11"/>
  <c r="C631" i="11"/>
  <c r="C630" i="11"/>
  <c r="C629" i="11"/>
  <c r="C628" i="11"/>
  <c r="C627" i="11"/>
  <c r="C626" i="11"/>
  <c r="C625" i="11"/>
  <c r="C624" i="11"/>
  <c r="C623" i="11"/>
  <c r="C622" i="11"/>
  <c r="C621" i="11"/>
  <c r="C620" i="11"/>
  <c r="C619" i="11"/>
  <c r="C618" i="11"/>
  <c r="C617" i="11"/>
  <c r="C616" i="11"/>
  <c r="C615" i="11"/>
  <c r="C614" i="11"/>
  <c r="C613" i="11"/>
  <c r="C612" i="11"/>
  <c r="C611" i="11"/>
  <c r="C610" i="11"/>
  <c r="C609" i="11"/>
  <c r="C608" i="11"/>
  <c r="C607" i="11"/>
  <c r="C606" i="11"/>
  <c r="C605" i="11"/>
  <c r="C604" i="11"/>
  <c r="C603" i="11"/>
  <c r="C602" i="11"/>
  <c r="C601" i="11"/>
  <c r="C600" i="11"/>
  <c r="C599" i="11"/>
  <c r="C598" i="11"/>
  <c r="C597" i="11"/>
  <c r="C596" i="11"/>
  <c r="C595" i="11"/>
  <c r="C594" i="11"/>
  <c r="C593" i="11"/>
  <c r="C592" i="11"/>
  <c r="C591" i="11"/>
  <c r="C590" i="11"/>
  <c r="C589" i="11"/>
  <c r="C588" i="11"/>
  <c r="C587" i="11"/>
  <c r="C586" i="11"/>
  <c r="C585" i="11"/>
  <c r="C584" i="11"/>
  <c r="C583" i="11"/>
  <c r="C582" i="11"/>
  <c r="C581" i="11"/>
  <c r="C580" i="11"/>
  <c r="C579" i="11"/>
  <c r="C578" i="11"/>
  <c r="C577" i="11"/>
  <c r="C576" i="11"/>
  <c r="C575" i="11"/>
  <c r="C574" i="11"/>
  <c r="C573" i="11"/>
  <c r="C572" i="11"/>
  <c r="C571" i="11"/>
  <c r="C570" i="11"/>
  <c r="C569" i="11"/>
  <c r="C568" i="11"/>
  <c r="C567" i="11"/>
  <c r="C566" i="11"/>
  <c r="C565" i="11"/>
  <c r="C564" i="11"/>
  <c r="C563" i="11"/>
  <c r="C562" i="11"/>
  <c r="C561" i="11"/>
  <c r="C560" i="11"/>
  <c r="C559" i="11"/>
  <c r="C558" i="11"/>
  <c r="C557" i="11"/>
  <c r="C556" i="11"/>
  <c r="C555" i="11"/>
  <c r="C554" i="11"/>
  <c r="C553" i="11"/>
  <c r="C552" i="11"/>
  <c r="C551" i="11"/>
  <c r="C550" i="11"/>
  <c r="C549" i="11"/>
  <c r="C548" i="11"/>
  <c r="C547" i="11"/>
  <c r="C546" i="11"/>
  <c r="C545" i="11"/>
  <c r="C544" i="11"/>
  <c r="C543" i="11"/>
  <c r="C542" i="11"/>
  <c r="C541" i="11"/>
  <c r="C540" i="11"/>
  <c r="C539" i="11"/>
  <c r="C538" i="11"/>
  <c r="C537" i="11"/>
  <c r="C536" i="11"/>
  <c r="C535" i="11"/>
  <c r="C534" i="11"/>
  <c r="C533" i="11"/>
  <c r="C532" i="11"/>
  <c r="C531" i="11"/>
  <c r="C530" i="11"/>
  <c r="C529" i="11"/>
  <c r="C528" i="11"/>
  <c r="C527" i="11"/>
  <c r="C526" i="11"/>
  <c r="C525" i="11"/>
  <c r="C524" i="11"/>
  <c r="C523" i="11"/>
  <c r="C522" i="11"/>
  <c r="C521" i="11"/>
  <c r="C520" i="11"/>
  <c r="C519" i="11"/>
  <c r="C518" i="11"/>
  <c r="C517" i="11"/>
  <c r="C516" i="11"/>
  <c r="C515" i="11"/>
  <c r="C514" i="11"/>
  <c r="C513" i="11"/>
  <c r="C512" i="11"/>
  <c r="C511" i="11"/>
  <c r="C510" i="11"/>
  <c r="C509" i="11"/>
  <c r="C508" i="11"/>
  <c r="C507" i="11"/>
  <c r="C506" i="11"/>
  <c r="C505" i="11"/>
  <c r="C504" i="11"/>
  <c r="C503" i="11"/>
  <c r="C502" i="11"/>
  <c r="C501" i="11"/>
  <c r="C500" i="11"/>
  <c r="C499" i="11"/>
  <c r="C498" i="11"/>
  <c r="C497" i="11"/>
  <c r="C496" i="11"/>
  <c r="C495" i="11"/>
  <c r="C494" i="11"/>
  <c r="C493" i="11"/>
  <c r="C492" i="11"/>
  <c r="C491" i="11"/>
  <c r="C490" i="11"/>
  <c r="C489" i="11"/>
  <c r="C17" i="6"/>
  <c r="C488" i="11"/>
  <c r="C487" i="11"/>
  <c r="C486" i="11"/>
  <c r="C485" i="11"/>
  <c r="C484" i="11"/>
  <c r="C483" i="11"/>
  <c r="C482" i="11"/>
  <c r="C481" i="11"/>
  <c r="C480" i="11"/>
  <c r="C479" i="11"/>
  <c r="C478" i="11"/>
  <c r="C477" i="11"/>
  <c r="C476" i="11"/>
  <c r="C475" i="11"/>
  <c r="C474" i="11"/>
  <c r="C473" i="11"/>
  <c r="C472" i="11"/>
  <c r="C471" i="11"/>
  <c r="C470" i="11"/>
  <c r="C469" i="11"/>
  <c r="C468" i="11"/>
  <c r="C467" i="11"/>
  <c r="C466" i="11"/>
  <c r="C465" i="11"/>
  <c r="C464" i="11"/>
  <c r="C463" i="11"/>
  <c r="C462" i="11"/>
  <c r="C461" i="11"/>
  <c r="C460" i="11"/>
  <c r="C459" i="11"/>
  <c r="C458" i="11"/>
  <c r="C457" i="11"/>
  <c r="C456" i="11"/>
  <c r="C455" i="11"/>
  <c r="C454" i="11"/>
  <c r="C453" i="11"/>
  <c r="C452" i="11"/>
  <c r="C451" i="11"/>
  <c r="C450" i="11"/>
  <c r="C449" i="11"/>
  <c r="C448" i="11"/>
  <c r="C447" i="11"/>
  <c r="C446" i="11"/>
  <c r="C445" i="11"/>
  <c r="C444" i="11"/>
  <c r="C443" i="11"/>
  <c r="C442" i="11"/>
  <c r="C441" i="11"/>
  <c r="C440" i="11"/>
  <c r="C439" i="11"/>
  <c r="C438" i="11"/>
  <c r="C437" i="11"/>
  <c r="C436" i="11"/>
  <c r="C435" i="11"/>
  <c r="C434" i="11"/>
  <c r="C433" i="11"/>
  <c r="C432" i="11"/>
  <c r="C431" i="11"/>
  <c r="C430" i="11"/>
  <c r="C429" i="11"/>
  <c r="C428" i="11"/>
  <c r="C15" i="6"/>
  <c r="C427" i="11"/>
  <c r="C426" i="11"/>
  <c r="C425" i="11"/>
  <c r="C424" i="11"/>
  <c r="C423" i="11"/>
  <c r="C422" i="11"/>
  <c r="C421" i="11"/>
  <c r="C420" i="11"/>
  <c r="C419" i="11"/>
  <c r="C418" i="11"/>
  <c r="C417" i="11"/>
  <c r="C416" i="11"/>
  <c r="C415" i="11"/>
  <c r="C414" i="11"/>
  <c r="C413" i="11"/>
  <c r="C412" i="11"/>
  <c r="C411" i="11"/>
  <c r="C410" i="11"/>
  <c r="C409" i="11"/>
  <c r="C408" i="11"/>
  <c r="C407" i="11"/>
  <c r="C406" i="11"/>
  <c r="C405" i="11"/>
  <c r="C404" i="11"/>
  <c r="C403" i="11"/>
  <c r="C402" i="11"/>
  <c r="C401" i="11"/>
  <c r="C400" i="11"/>
  <c r="C399" i="11"/>
  <c r="C398" i="11"/>
  <c r="C397" i="11"/>
  <c r="C396" i="11"/>
  <c r="C395" i="11"/>
  <c r="C394" i="11"/>
  <c r="C393" i="11"/>
  <c r="C392" i="11"/>
  <c r="C391" i="11"/>
  <c r="C390" i="11"/>
  <c r="C389" i="11"/>
  <c r="C388" i="11"/>
  <c r="C387" i="11"/>
  <c r="C386" i="11"/>
  <c r="C385" i="11"/>
  <c r="C384" i="11"/>
  <c r="C383" i="11"/>
  <c r="C382" i="11"/>
  <c r="C381" i="11"/>
  <c r="C380" i="11"/>
  <c r="C379" i="11"/>
  <c r="C378" i="11"/>
  <c r="C377" i="11"/>
  <c r="C376" i="11"/>
  <c r="C375" i="11"/>
  <c r="C374" i="11"/>
  <c r="C373" i="11"/>
  <c r="C372" i="11"/>
  <c r="C371" i="11"/>
  <c r="C370" i="11"/>
  <c r="C369" i="11"/>
  <c r="C368" i="11"/>
  <c r="C367" i="11"/>
  <c r="C366" i="11"/>
  <c r="C365" i="11"/>
  <c r="C364" i="11"/>
  <c r="C363" i="11"/>
  <c r="C362" i="11"/>
  <c r="C361" i="11"/>
  <c r="C360" i="11"/>
  <c r="C359" i="11"/>
  <c r="C358" i="11"/>
  <c r="C357" i="11"/>
  <c r="C356" i="11"/>
  <c r="C355" i="11"/>
  <c r="C354" i="11"/>
  <c r="C353" i="11"/>
  <c r="C352" i="11"/>
  <c r="C351" i="11"/>
  <c r="C350" i="11"/>
  <c r="C349" i="11"/>
  <c r="C348" i="11"/>
  <c r="C347" i="11"/>
  <c r="C346" i="11"/>
  <c r="C345" i="11"/>
  <c r="C344" i="11"/>
  <c r="C343" i="11"/>
  <c r="C342" i="11"/>
  <c r="C341" i="11"/>
  <c r="C340" i="11"/>
  <c r="C339" i="11"/>
  <c r="C338" i="11"/>
  <c r="C337" i="11"/>
  <c r="C336" i="11"/>
  <c r="C335" i="11"/>
  <c r="C334" i="11"/>
  <c r="C333" i="11"/>
  <c r="C332" i="11"/>
  <c r="C331" i="11"/>
  <c r="C330" i="11"/>
  <c r="C329" i="11"/>
  <c r="C328" i="11"/>
  <c r="C327" i="11"/>
  <c r="C326" i="11"/>
  <c r="C325" i="11"/>
  <c r="C324" i="11"/>
  <c r="C323" i="11"/>
  <c r="C322" i="11"/>
  <c r="C321" i="11"/>
  <c r="C320" i="11"/>
  <c r="C319" i="11"/>
  <c r="C318" i="11"/>
  <c r="C317" i="11"/>
  <c r="C316" i="11"/>
  <c r="C315" i="11"/>
  <c r="C314" i="11"/>
  <c r="C313" i="11"/>
  <c r="C312" i="11"/>
  <c r="C311" i="11"/>
  <c r="C310" i="11"/>
  <c r="C309" i="11"/>
  <c r="C308" i="11"/>
  <c r="C307" i="11"/>
  <c r="C306" i="11"/>
  <c r="C305" i="11"/>
  <c r="C304" i="11"/>
  <c r="C303" i="11"/>
  <c r="C302" i="11"/>
  <c r="C301" i="11"/>
  <c r="C300" i="11"/>
  <c r="C299" i="11"/>
  <c r="C298" i="11"/>
  <c r="C297" i="11"/>
  <c r="C296" i="11"/>
  <c r="C295" i="11"/>
  <c r="C294" i="11"/>
  <c r="C293" i="11"/>
  <c r="C292" i="11"/>
  <c r="C291" i="11"/>
  <c r="C290" i="11"/>
  <c r="C289" i="11"/>
  <c r="C288" i="11"/>
  <c r="C287" i="11"/>
  <c r="C286" i="11"/>
  <c r="C285" i="11"/>
  <c r="C284" i="11"/>
  <c r="C283" i="11"/>
  <c r="C282" i="11"/>
  <c r="C281" i="11"/>
  <c r="C280" i="11"/>
  <c r="C279" i="11"/>
  <c r="C278" i="11"/>
  <c r="C277" i="11"/>
  <c r="C276" i="11"/>
  <c r="C274" i="11"/>
  <c r="C273" i="11"/>
  <c r="C272" i="11"/>
  <c r="C271" i="11"/>
  <c r="C270" i="11"/>
  <c r="C269" i="11"/>
  <c r="C268" i="11"/>
  <c r="C267" i="11"/>
  <c r="C266" i="11"/>
  <c r="C265" i="11"/>
  <c r="C264" i="11"/>
  <c r="C263" i="11"/>
  <c r="C262" i="11"/>
  <c r="C261" i="11"/>
  <c r="C260" i="11"/>
  <c r="C259" i="11"/>
  <c r="C258" i="11"/>
  <c r="C257" i="11"/>
  <c r="C256" i="11"/>
  <c r="C255" i="11"/>
  <c r="C254" i="11"/>
  <c r="C253" i="11"/>
  <c r="C252" i="11"/>
  <c r="C251" i="11"/>
  <c r="C250" i="11"/>
  <c r="C249" i="11"/>
  <c r="C248" i="11"/>
  <c r="C247" i="11"/>
  <c r="C246" i="11"/>
  <c r="C245" i="11"/>
  <c r="C244" i="11"/>
  <c r="C243" i="11"/>
  <c r="C242" i="11"/>
  <c r="C241" i="11"/>
  <c r="C240" i="11"/>
  <c r="C239" i="11"/>
  <c r="C238" i="11"/>
  <c r="C237" i="11"/>
  <c r="C236" i="11"/>
  <c r="C235" i="11"/>
  <c r="C234" i="11"/>
  <c r="C233" i="11"/>
  <c r="C232" i="11"/>
  <c r="C231" i="11"/>
  <c r="C230" i="11"/>
  <c r="C229" i="11"/>
  <c r="C228" i="11"/>
  <c r="C227" i="11"/>
  <c r="C226" i="11"/>
  <c r="C225" i="11"/>
  <c r="C224" i="11"/>
  <c r="C223" i="11"/>
  <c r="C222" i="11"/>
  <c r="C221" i="11"/>
  <c r="C220" i="11"/>
  <c r="C219" i="11"/>
  <c r="C218" i="11"/>
  <c r="C217" i="11"/>
  <c r="C216" i="11"/>
  <c r="C8" i="6"/>
  <c r="C215" i="11"/>
  <c r="C214" i="11"/>
  <c r="C213" i="11"/>
  <c r="C212" i="11"/>
  <c r="C211" i="11"/>
  <c r="C210" i="11"/>
  <c r="C209" i="11"/>
  <c r="C208" i="11"/>
  <c r="C207" i="11"/>
  <c r="C206" i="11"/>
  <c r="C205" i="11"/>
  <c r="C204" i="11"/>
  <c r="C203" i="11"/>
  <c r="C202" i="11"/>
  <c r="C201" i="11"/>
  <c r="C200" i="11"/>
  <c r="C199" i="11"/>
  <c r="C198" i="11"/>
  <c r="C197" i="11"/>
  <c r="C196" i="11"/>
  <c r="C195" i="11"/>
  <c r="C194" i="11"/>
  <c r="C193" i="11"/>
  <c r="C192" i="11"/>
  <c r="C191" i="11"/>
  <c r="C190" i="11"/>
  <c r="C189" i="11"/>
  <c r="C188" i="11"/>
  <c r="C187" i="11"/>
  <c r="C186" i="11"/>
  <c r="C185" i="11"/>
  <c r="C184" i="11"/>
  <c r="C183" i="11"/>
  <c r="C182" i="11"/>
  <c r="C181" i="11"/>
  <c r="I19" i="9"/>
  <c r="L152" i="5"/>
  <c r="I152" i="5"/>
  <c r="J152" i="5"/>
  <c r="L132" i="5"/>
  <c r="I132" i="5"/>
  <c r="J132" i="5"/>
  <c r="L133" i="5"/>
  <c r="I133" i="5"/>
  <c r="J133" i="5"/>
  <c r="L134" i="5"/>
  <c r="I134" i="5"/>
  <c r="J134" i="5"/>
  <c r="L135" i="5"/>
  <c r="I135" i="5"/>
  <c r="J135" i="5"/>
  <c r="L136" i="5"/>
  <c r="I136" i="5"/>
  <c r="J136" i="5"/>
  <c r="L137" i="5"/>
  <c r="I137" i="5"/>
  <c r="J137" i="5"/>
  <c r="L138" i="5"/>
  <c r="I138" i="5"/>
  <c r="J138" i="5"/>
  <c r="L139" i="5"/>
  <c r="I139" i="5"/>
  <c r="J139" i="5"/>
  <c r="L140" i="5"/>
  <c r="I140" i="5"/>
  <c r="J140" i="5"/>
  <c r="L141" i="5"/>
  <c r="I141" i="5"/>
  <c r="J141" i="5"/>
  <c r="L142" i="5"/>
  <c r="I142" i="5"/>
  <c r="J142" i="5"/>
  <c r="L143" i="5"/>
  <c r="I143" i="5"/>
  <c r="J143" i="5"/>
  <c r="L144" i="5"/>
  <c r="I144" i="5"/>
  <c r="J144" i="5"/>
  <c r="L145" i="5"/>
  <c r="I145" i="5"/>
  <c r="J145" i="5"/>
  <c r="L146" i="5"/>
  <c r="I146" i="5"/>
  <c r="J146" i="5"/>
  <c r="L147" i="5"/>
  <c r="I147" i="5"/>
  <c r="J147" i="5"/>
  <c r="L148" i="5"/>
  <c r="I148" i="5"/>
  <c r="J148" i="5"/>
  <c r="L149" i="5"/>
  <c r="I149" i="5"/>
  <c r="J149" i="5"/>
  <c r="L150" i="5"/>
  <c r="I150" i="5"/>
  <c r="J150" i="5"/>
  <c r="L151" i="5"/>
  <c r="I151" i="5"/>
  <c r="J151" i="5"/>
  <c r="L115" i="5"/>
  <c r="J1" i="5"/>
  <c r="L9" i="5"/>
  <c r="I9" i="5"/>
  <c r="J9" i="5"/>
  <c r="L10" i="5"/>
  <c r="I10" i="5"/>
  <c r="J10" i="5"/>
  <c r="L11" i="5"/>
  <c r="I11" i="5"/>
  <c r="J11" i="5"/>
  <c r="L12" i="5"/>
  <c r="I12" i="5"/>
  <c r="J12" i="5"/>
  <c r="L13" i="5"/>
  <c r="I13" i="5"/>
  <c r="J13" i="5"/>
  <c r="L14" i="5"/>
  <c r="I14" i="5"/>
  <c r="J14" i="5"/>
  <c r="L15" i="5"/>
  <c r="I15" i="5"/>
  <c r="J15" i="5"/>
  <c r="L16" i="5"/>
  <c r="I16" i="5"/>
  <c r="J16" i="5"/>
  <c r="L17" i="5"/>
  <c r="I17" i="5"/>
  <c r="J17" i="5"/>
  <c r="L18" i="5"/>
  <c r="I18" i="5"/>
  <c r="J18" i="5"/>
  <c r="L19" i="5"/>
  <c r="I19" i="5"/>
  <c r="J19" i="5"/>
  <c r="L20" i="5"/>
  <c r="I20" i="5"/>
  <c r="J20" i="5"/>
  <c r="L21" i="5"/>
  <c r="I21" i="5"/>
  <c r="J21" i="5"/>
  <c r="L22" i="5"/>
  <c r="I22" i="5"/>
  <c r="J22" i="5"/>
  <c r="L23" i="5"/>
  <c r="I23" i="5"/>
  <c r="J23" i="5"/>
  <c r="L24" i="5"/>
  <c r="I24" i="5"/>
  <c r="J24" i="5"/>
  <c r="L25" i="5"/>
  <c r="I25" i="5"/>
  <c r="J25" i="5"/>
  <c r="L26" i="5"/>
  <c r="I26" i="5"/>
  <c r="J26" i="5"/>
  <c r="L27" i="5"/>
  <c r="I27" i="5"/>
  <c r="J27" i="5"/>
  <c r="T27" i="5"/>
  <c r="X27" i="5"/>
  <c r="L28" i="5"/>
  <c r="I28" i="5"/>
  <c r="J28" i="5"/>
  <c r="T28" i="5"/>
  <c r="S28" i="5"/>
  <c r="X28" i="5"/>
  <c r="W28" i="5"/>
  <c r="L29" i="5"/>
  <c r="I29" i="5"/>
  <c r="J29" i="5"/>
  <c r="T29" i="5"/>
  <c r="X29" i="5"/>
  <c r="L30" i="5"/>
  <c r="I30" i="5"/>
  <c r="J30" i="5"/>
  <c r="T30" i="5"/>
  <c r="X30" i="5"/>
  <c r="L31" i="5"/>
  <c r="I31" i="5"/>
  <c r="J31" i="5"/>
  <c r="T31" i="5"/>
  <c r="X31" i="5"/>
  <c r="L32" i="5"/>
  <c r="I32" i="5"/>
  <c r="J32" i="5"/>
  <c r="T32" i="5"/>
  <c r="X32" i="5"/>
  <c r="L33" i="5"/>
  <c r="I33" i="5"/>
  <c r="J33" i="5"/>
  <c r="T33" i="5"/>
  <c r="X33" i="5"/>
  <c r="L34" i="5"/>
  <c r="I34" i="5"/>
  <c r="J34" i="5"/>
  <c r="T34" i="5"/>
  <c r="X34" i="5"/>
  <c r="L35" i="5"/>
  <c r="I35" i="5"/>
  <c r="J35" i="5"/>
  <c r="T35" i="5"/>
  <c r="X35" i="5"/>
  <c r="L36" i="5"/>
  <c r="I36" i="5"/>
  <c r="J36" i="5"/>
  <c r="T36" i="5"/>
  <c r="X36" i="5"/>
  <c r="L37" i="5"/>
  <c r="I37" i="5"/>
  <c r="J37" i="5"/>
  <c r="T37" i="5"/>
  <c r="X37" i="5"/>
  <c r="L38" i="5"/>
  <c r="I38" i="5"/>
  <c r="J38" i="5"/>
  <c r="T38" i="5"/>
  <c r="X38" i="5"/>
  <c r="L39" i="5"/>
  <c r="I39" i="5"/>
  <c r="J39" i="5"/>
  <c r="T39" i="5"/>
  <c r="X39" i="5"/>
  <c r="L40" i="5"/>
  <c r="I40" i="5"/>
  <c r="J40" i="5"/>
  <c r="T40" i="5"/>
  <c r="X40" i="5"/>
  <c r="L41" i="5"/>
  <c r="I41" i="5"/>
  <c r="J41" i="5"/>
  <c r="T41" i="5"/>
  <c r="X41" i="5"/>
  <c r="L42" i="5"/>
  <c r="I42" i="5"/>
  <c r="J42" i="5"/>
  <c r="T42" i="5"/>
  <c r="L43" i="5"/>
  <c r="I43" i="5"/>
  <c r="J43" i="5"/>
  <c r="T43" i="5"/>
  <c r="L44" i="5"/>
  <c r="I44" i="5"/>
  <c r="J44" i="5"/>
  <c r="T44" i="5"/>
  <c r="L45" i="5"/>
  <c r="I45" i="5"/>
  <c r="J45" i="5"/>
  <c r="L46" i="5"/>
  <c r="I46" i="5"/>
  <c r="J46" i="5"/>
  <c r="L47" i="5"/>
  <c r="I47" i="5"/>
  <c r="J47" i="5"/>
  <c r="L48" i="5"/>
  <c r="I48" i="5"/>
  <c r="J48" i="5"/>
  <c r="L49" i="5"/>
  <c r="I49" i="5"/>
  <c r="J49" i="5"/>
  <c r="L50" i="5"/>
  <c r="I50" i="5"/>
  <c r="J50" i="5"/>
  <c r="L51" i="5"/>
  <c r="I51" i="5"/>
  <c r="J51" i="5"/>
  <c r="L52" i="5"/>
  <c r="I52" i="5"/>
  <c r="J52" i="5"/>
  <c r="L53" i="5"/>
  <c r="I53" i="5"/>
  <c r="J53" i="5"/>
  <c r="L54" i="5"/>
  <c r="I54" i="5"/>
  <c r="J54" i="5"/>
  <c r="L55" i="5"/>
  <c r="I55" i="5"/>
  <c r="J55" i="5"/>
  <c r="L56" i="5"/>
  <c r="I56" i="5"/>
  <c r="J56" i="5"/>
  <c r="L57" i="5"/>
  <c r="I57" i="5"/>
  <c r="J57" i="5"/>
  <c r="L58" i="5"/>
  <c r="I58" i="5"/>
  <c r="J58" i="5"/>
  <c r="L59" i="5"/>
  <c r="I59" i="5"/>
  <c r="J59" i="5"/>
  <c r="L60" i="5"/>
  <c r="I60" i="5"/>
  <c r="J60" i="5"/>
  <c r="L61" i="5"/>
  <c r="I61" i="5"/>
  <c r="J61" i="5"/>
  <c r="L62" i="5"/>
  <c r="I62" i="5"/>
  <c r="J62" i="5"/>
  <c r="L63" i="5"/>
  <c r="I63" i="5"/>
  <c r="J63" i="5"/>
  <c r="L64" i="5"/>
  <c r="I64" i="5"/>
  <c r="J64" i="5"/>
  <c r="L65" i="5"/>
  <c r="I65" i="5"/>
  <c r="J65" i="5"/>
  <c r="L66" i="5"/>
  <c r="I66" i="5"/>
  <c r="J66" i="5"/>
  <c r="L67" i="5"/>
  <c r="I67" i="5"/>
  <c r="J67" i="5"/>
  <c r="L68" i="5"/>
  <c r="I68" i="5"/>
  <c r="J68" i="5"/>
  <c r="L69" i="5"/>
  <c r="I69" i="5"/>
  <c r="J69" i="5"/>
  <c r="L70" i="5"/>
  <c r="I70" i="5"/>
  <c r="J70" i="5"/>
  <c r="L71" i="5"/>
  <c r="I71" i="5"/>
  <c r="J71" i="5"/>
  <c r="L72" i="5"/>
  <c r="I72" i="5"/>
  <c r="J72" i="5"/>
  <c r="L73" i="5"/>
  <c r="I73" i="5"/>
  <c r="J73" i="5"/>
  <c r="L74" i="5"/>
  <c r="I74" i="5"/>
  <c r="J74" i="5"/>
  <c r="L75" i="5"/>
  <c r="I75" i="5"/>
  <c r="J75" i="5"/>
  <c r="L76" i="5"/>
  <c r="I76" i="5"/>
  <c r="J76" i="5"/>
  <c r="L77" i="5"/>
  <c r="I77" i="5"/>
  <c r="J77" i="5"/>
  <c r="L78" i="5"/>
  <c r="I78" i="5"/>
  <c r="J78" i="5"/>
  <c r="L79" i="5"/>
  <c r="I79" i="5"/>
  <c r="J79" i="5"/>
  <c r="L80" i="5"/>
  <c r="I80" i="5"/>
  <c r="J80" i="5"/>
  <c r="L81" i="5"/>
  <c r="I81" i="5"/>
  <c r="J81" i="5"/>
  <c r="L82" i="5"/>
  <c r="I82" i="5"/>
  <c r="J82" i="5"/>
  <c r="L83" i="5"/>
  <c r="I83" i="5"/>
  <c r="J83" i="5"/>
  <c r="L84" i="5"/>
  <c r="I84" i="5"/>
  <c r="J84" i="5"/>
  <c r="L85" i="5"/>
  <c r="I85" i="5"/>
  <c r="J85" i="5"/>
  <c r="L86" i="5"/>
  <c r="I86" i="5"/>
  <c r="J86" i="5"/>
  <c r="L87" i="5"/>
  <c r="I87" i="5"/>
  <c r="J87" i="5"/>
  <c r="L88" i="5"/>
  <c r="I88" i="5"/>
  <c r="J88" i="5"/>
  <c r="L89" i="5"/>
  <c r="I89" i="5"/>
  <c r="J89" i="5"/>
  <c r="L90" i="5"/>
  <c r="I90" i="5"/>
  <c r="J90" i="5"/>
  <c r="L91" i="5"/>
  <c r="I91" i="5"/>
  <c r="J91" i="5"/>
  <c r="L92" i="5"/>
  <c r="I92" i="5"/>
  <c r="J92" i="5"/>
  <c r="L93" i="5"/>
  <c r="I93" i="5"/>
  <c r="J93" i="5"/>
  <c r="L94" i="5"/>
  <c r="I94" i="5"/>
  <c r="J94" i="5"/>
  <c r="L95" i="5"/>
  <c r="I95" i="5"/>
  <c r="J95" i="5"/>
  <c r="L96" i="5"/>
  <c r="I96" i="5"/>
  <c r="J96" i="5"/>
  <c r="L97" i="5"/>
  <c r="I97" i="5"/>
  <c r="J97" i="5"/>
  <c r="L98" i="5"/>
  <c r="I98" i="5"/>
  <c r="J98" i="5"/>
  <c r="L99" i="5"/>
  <c r="I99" i="5"/>
  <c r="J99" i="5"/>
  <c r="L100" i="5"/>
  <c r="I100" i="5"/>
  <c r="J100" i="5"/>
  <c r="L101" i="5"/>
  <c r="I101" i="5"/>
  <c r="J101" i="5"/>
  <c r="L102" i="5"/>
  <c r="I102" i="5"/>
  <c r="J102" i="5"/>
  <c r="L103" i="5"/>
  <c r="I103" i="5"/>
  <c r="J103" i="5"/>
  <c r="L104" i="5"/>
  <c r="I104" i="5"/>
  <c r="J104" i="5"/>
  <c r="L105" i="5"/>
  <c r="I105" i="5"/>
  <c r="J105" i="5"/>
  <c r="L106" i="5"/>
  <c r="I106" i="5"/>
  <c r="J106" i="5"/>
  <c r="L107" i="5"/>
  <c r="I107" i="5"/>
  <c r="J107" i="5"/>
  <c r="L108" i="5"/>
  <c r="I108" i="5"/>
  <c r="J108" i="5"/>
  <c r="L109" i="5"/>
  <c r="I109" i="5"/>
  <c r="J109" i="5"/>
  <c r="L110" i="5"/>
  <c r="I110" i="5"/>
  <c r="J110" i="5"/>
  <c r="L111" i="5"/>
  <c r="I111" i="5"/>
  <c r="J111" i="5"/>
  <c r="L112" i="5"/>
  <c r="I112" i="5"/>
  <c r="J112" i="5"/>
  <c r="L113" i="5"/>
  <c r="I113" i="5"/>
  <c r="J113" i="5"/>
  <c r="L114" i="5"/>
  <c r="I114" i="5"/>
  <c r="J114" i="5"/>
  <c r="I115" i="5"/>
  <c r="J115" i="5"/>
  <c r="L116" i="5"/>
  <c r="I116" i="5"/>
  <c r="J116" i="5"/>
  <c r="L117" i="5"/>
  <c r="I117" i="5"/>
  <c r="J117" i="5"/>
  <c r="L118" i="5"/>
  <c r="I118" i="5"/>
  <c r="J118" i="5"/>
  <c r="L119" i="5"/>
  <c r="I119" i="5"/>
  <c r="J119" i="5"/>
  <c r="L120" i="5"/>
  <c r="I120" i="5"/>
  <c r="J120" i="5"/>
  <c r="L121" i="5"/>
  <c r="I121" i="5"/>
  <c r="J121" i="5"/>
  <c r="L122" i="5"/>
  <c r="I122" i="5"/>
  <c r="J122" i="5"/>
  <c r="L123" i="5"/>
  <c r="I123" i="5"/>
  <c r="J123" i="5"/>
  <c r="L124" i="5"/>
  <c r="I124" i="5"/>
  <c r="J124" i="5"/>
  <c r="L125" i="5"/>
  <c r="I125" i="5"/>
  <c r="J125" i="5"/>
  <c r="L126" i="5"/>
  <c r="I126" i="5"/>
  <c r="J126" i="5"/>
  <c r="L127" i="5"/>
  <c r="I127" i="5"/>
  <c r="J127" i="5"/>
  <c r="L128" i="5"/>
  <c r="I128" i="5"/>
  <c r="J128" i="5"/>
  <c r="L129" i="5"/>
  <c r="I129" i="5"/>
  <c r="J129" i="5"/>
  <c r="L130" i="5"/>
  <c r="I130" i="5"/>
  <c r="J130" i="5"/>
  <c r="L131" i="5"/>
  <c r="I131" i="5"/>
  <c r="J131" i="5"/>
  <c r="C29" i="6"/>
  <c r="C14" i="6"/>
  <c r="C22" i="6"/>
  <c r="C11" i="6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6" i="5"/>
  <c r="S47" i="5"/>
  <c r="C19" i="6"/>
  <c r="C34" i="6"/>
  <c r="C40" i="6"/>
  <c r="C16" i="6"/>
  <c r="C24" i="6"/>
  <c r="C32" i="6"/>
  <c r="C36" i="6"/>
  <c r="C38" i="6"/>
  <c r="C18" i="6"/>
  <c r="C26" i="6"/>
  <c r="C21" i="6"/>
  <c r="C37" i="6"/>
  <c r="K129" i="5"/>
  <c r="K125" i="5"/>
  <c r="K121" i="5"/>
  <c r="K117" i="5"/>
  <c r="K111" i="5"/>
  <c r="K103" i="5"/>
  <c r="K95" i="5"/>
  <c r="K91" i="5"/>
  <c r="K148" i="5"/>
  <c r="K141" i="5"/>
  <c r="K136" i="5"/>
  <c r="K134" i="5"/>
  <c r="C12" i="6"/>
  <c r="K114" i="5"/>
  <c r="K110" i="5"/>
  <c r="K106" i="5"/>
  <c r="K102" i="5"/>
  <c r="K98" i="5"/>
  <c r="K94" i="5"/>
  <c r="K90" i="5"/>
  <c r="K86" i="5"/>
  <c r="C28" i="6"/>
  <c r="C33" i="6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3" i="5"/>
  <c r="W44" i="5"/>
  <c r="C13" i="6"/>
  <c r="C20" i="6"/>
  <c r="C30" i="6"/>
  <c r="K131" i="5"/>
  <c r="K127" i="5"/>
  <c r="K123" i="5"/>
  <c r="K119" i="5"/>
  <c r="K115" i="5"/>
  <c r="K107" i="5"/>
  <c r="K99" i="5"/>
  <c r="K87" i="5"/>
  <c r="K150" i="5"/>
  <c r="K144" i="5"/>
  <c r="K139" i="5"/>
  <c r="K132" i="5"/>
  <c r="K112" i="5"/>
  <c r="K108" i="5"/>
  <c r="K104" i="5"/>
  <c r="K100" i="5"/>
  <c r="K96" i="5"/>
  <c r="K92" i="5"/>
  <c r="K88" i="5"/>
  <c r="K142" i="5"/>
  <c r="K137" i="5"/>
  <c r="C9" i="6"/>
  <c r="C23" i="6"/>
  <c r="C27" i="6"/>
  <c r="C39" i="6"/>
  <c r="K151" i="5"/>
  <c r="K147" i="5"/>
  <c r="K145" i="5"/>
  <c r="K140" i="5"/>
  <c r="K135" i="5"/>
  <c r="K152" i="5"/>
  <c r="K130" i="5"/>
  <c r="K128" i="5"/>
  <c r="K126" i="5"/>
  <c r="K124" i="5"/>
  <c r="K122" i="5"/>
  <c r="K120" i="5"/>
  <c r="K118" i="5"/>
  <c r="K116" i="5"/>
  <c r="K113" i="5"/>
  <c r="K109" i="5"/>
  <c r="K105" i="5"/>
  <c r="K101" i="5"/>
  <c r="K97" i="5"/>
  <c r="K93" i="5"/>
  <c r="K89" i="5"/>
  <c r="K85" i="5"/>
  <c r="K149" i="5"/>
  <c r="K146" i="5"/>
  <c r="K143" i="5"/>
  <c r="K138" i="5"/>
  <c r="K133" i="5"/>
  <c r="G124" i="13" l="1"/>
  <c r="H124" i="13" s="1"/>
  <c r="G24" i="13"/>
  <c r="H24" i="13" s="1"/>
  <c r="G11" i="13"/>
  <c r="H11" i="13" s="1"/>
  <c r="G75" i="13"/>
  <c r="H75" i="13" s="1"/>
  <c r="G63" i="13"/>
  <c r="H63" i="13" s="1"/>
  <c r="H40" i="13"/>
  <c r="G42" i="13"/>
  <c r="H42" i="13" s="1"/>
  <c r="G105" i="13"/>
  <c r="H105" i="13" s="1"/>
  <c r="G96" i="13"/>
  <c r="H96" i="13" s="1"/>
  <c r="G47" i="13"/>
  <c r="H47" i="13" s="1"/>
  <c r="G54" i="13"/>
  <c r="H54" i="13" s="1"/>
  <c r="G25" i="13"/>
  <c r="H25" i="13" s="1"/>
  <c r="G62" i="13"/>
  <c r="H62" i="13" s="1"/>
  <c r="G70" i="13"/>
  <c r="H70" i="13" s="1"/>
  <c r="G20" i="13"/>
  <c r="H20" i="13" s="1"/>
  <c r="G117" i="13"/>
  <c r="H117" i="13" s="1"/>
  <c r="G64" i="13"/>
  <c r="H64" i="13" s="1"/>
  <c r="G43" i="13"/>
  <c r="H43" i="13" s="1"/>
  <c r="H30" i="13"/>
  <c r="G109" i="13"/>
  <c r="H109" i="13" s="1"/>
  <c r="G15" i="13"/>
  <c r="H15" i="13" s="1"/>
  <c r="G77" i="13"/>
  <c r="H77" i="13" s="1"/>
  <c r="G98" i="13"/>
  <c r="H98" i="13" s="1"/>
  <c r="G84" i="13"/>
  <c r="H84" i="13" s="1"/>
  <c r="G76" i="13"/>
  <c r="H76" i="13" s="1"/>
  <c r="G118" i="13"/>
  <c r="H118" i="13" s="1"/>
  <c r="G120" i="13"/>
  <c r="H120" i="13" s="1"/>
  <c r="G74" i="13"/>
  <c r="H74" i="13" s="1"/>
  <c r="G52" i="13"/>
  <c r="H52" i="13" s="1"/>
  <c r="H39" i="13"/>
  <c r="G103" i="13"/>
  <c r="H103" i="13" s="1"/>
  <c r="G68" i="13"/>
  <c r="H68" i="13" s="1"/>
  <c r="G36" i="13"/>
  <c r="H36" i="13" s="1"/>
  <c r="G17" i="13"/>
  <c r="H17" i="13" s="1"/>
  <c r="G116" i="13"/>
  <c r="H116" i="13" s="1"/>
  <c r="G44" i="13"/>
  <c r="H44" i="13" s="1"/>
  <c r="G99" i="13"/>
  <c r="H99" i="13" s="1"/>
  <c r="G21" i="13"/>
  <c r="H21" i="13" s="1"/>
  <c r="G85" i="13"/>
  <c r="H85" i="13" s="1"/>
  <c r="G12" i="13"/>
  <c r="G59" i="13"/>
  <c r="H59" i="13" s="1"/>
  <c r="G14" i="13"/>
  <c r="H14" i="13" s="1"/>
  <c r="G89" i="13"/>
  <c r="H89" i="13" s="1"/>
  <c r="G108" i="13"/>
  <c r="H108" i="13" s="1"/>
  <c r="G101" i="13"/>
  <c r="H101" i="13" s="1"/>
  <c r="G115" i="13"/>
  <c r="H115" i="13" s="1"/>
  <c r="G38" i="13"/>
  <c r="H38" i="13" s="1"/>
  <c r="G31" i="13"/>
  <c r="H31" i="13" s="1"/>
  <c r="G119" i="13"/>
  <c r="H119" i="13" s="1"/>
  <c r="G26" i="13"/>
  <c r="H26" i="13" s="1"/>
  <c r="G22" i="13"/>
  <c r="H22" i="13" s="1"/>
  <c r="G72" i="13"/>
  <c r="H72" i="13" s="1"/>
  <c r="G79" i="13"/>
  <c r="H79" i="13" s="1"/>
  <c r="G123" i="13"/>
  <c r="H123" i="13" s="1"/>
  <c r="G127" i="13"/>
  <c r="H127" i="13" s="1"/>
  <c r="G130" i="13"/>
  <c r="H130" i="13" s="1"/>
  <c r="G131" i="13"/>
  <c r="H131" i="13" s="1"/>
  <c r="G27" i="13"/>
  <c r="H27" i="13" s="1"/>
  <c r="G94" i="13"/>
  <c r="H94" i="13" s="1"/>
  <c r="G100" i="13"/>
  <c r="H100" i="13" s="1"/>
  <c r="G73" i="13"/>
  <c r="H73" i="13" s="1"/>
  <c r="G48" i="13"/>
  <c r="H48" i="13" s="1"/>
  <c r="G53" i="13"/>
  <c r="H53" i="13" s="1"/>
  <c r="G51" i="13"/>
  <c r="H51" i="13" s="1"/>
  <c r="G81" i="13"/>
  <c r="H81" i="13" s="1"/>
  <c r="G71" i="13"/>
  <c r="H71" i="13" s="1"/>
  <c r="G106" i="13"/>
  <c r="H106" i="13" s="1"/>
  <c r="G35" i="13"/>
  <c r="H35" i="13" s="1"/>
  <c r="G65" i="13"/>
  <c r="H65" i="13" s="1"/>
  <c r="G18" i="13"/>
  <c r="H18" i="13" s="1"/>
  <c r="G50" i="13"/>
  <c r="H50" i="13" s="1"/>
  <c r="G45" i="13"/>
  <c r="H45" i="13" s="1"/>
  <c r="G107" i="13"/>
  <c r="H107" i="13" s="1"/>
  <c r="G60" i="13"/>
  <c r="H60" i="13" s="1"/>
  <c r="G78" i="13"/>
  <c r="H78" i="13" s="1"/>
  <c r="G56" i="13"/>
  <c r="H56" i="13" s="1"/>
  <c r="G41" i="13"/>
  <c r="H41" i="13" s="1"/>
  <c r="G88" i="13"/>
  <c r="H88" i="13" s="1"/>
  <c r="G37" i="13"/>
  <c r="H37" i="13" s="1"/>
  <c r="G19" i="13"/>
  <c r="H19" i="13" s="1"/>
  <c r="G49" i="13"/>
  <c r="H49" i="13" s="1"/>
  <c r="G34" i="13"/>
  <c r="H34" i="13" s="1"/>
  <c r="G55" i="13"/>
  <c r="H55" i="13" s="1"/>
  <c r="G90" i="13"/>
  <c r="H90" i="13" s="1"/>
  <c r="G80" i="13"/>
  <c r="H80" i="13" s="1"/>
  <c r="G33" i="13"/>
  <c r="H33" i="13" s="1"/>
  <c r="G16" i="13"/>
  <c r="H16" i="13" s="1"/>
  <c r="G112" i="13"/>
  <c r="H112" i="13" s="1"/>
  <c r="G126" i="13"/>
  <c r="H126" i="13" s="1"/>
  <c r="G129" i="13"/>
  <c r="H129" i="13" s="1"/>
  <c r="G13" i="13"/>
  <c r="H13" i="13" s="1"/>
  <c r="G91" i="13"/>
  <c r="H91" i="13" s="1"/>
  <c r="G104" i="13"/>
  <c r="H104" i="13" s="1"/>
  <c r="G110" i="13"/>
  <c r="H110" i="13" s="1"/>
  <c r="G46" i="13"/>
  <c r="H46" i="13" s="1"/>
  <c r="G121" i="13"/>
  <c r="H121" i="13" s="1"/>
  <c r="G57" i="13"/>
  <c r="H57" i="13" s="1"/>
  <c r="G32" i="13"/>
  <c r="H32" i="13" s="1"/>
  <c r="G69" i="13"/>
  <c r="H69" i="13" s="1"/>
  <c r="G92" i="13"/>
  <c r="H92" i="13" s="1"/>
  <c r="G83" i="13"/>
  <c r="H83" i="13" s="1"/>
  <c r="G102" i="13"/>
  <c r="H102" i="13" s="1"/>
  <c r="G113" i="13"/>
  <c r="H113" i="13" s="1"/>
  <c r="G111" i="13"/>
  <c r="H111" i="13" s="1"/>
  <c r="G82" i="13"/>
  <c r="H82" i="13" s="1"/>
  <c r="G93" i="13"/>
  <c r="H93" i="13" s="1"/>
  <c r="G87" i="13"/>
  <c r="H87" i="13" s="1"/>
  <c r="G23" i="13"/>
  <c r="H23" i="13" s="1"/>
  <c r="G122" i="13"/>
  <c r="H122" i="13" s="1"/>
  <c r="G58" i="13"/>
  <c r="H58" i="13" s="1"/>
  <c r="G67" i="13"/>
  <c r="H67" i="13" s="1"/>
  <c r="G86" i="13"/>
  <c r="H86" i="13" s="1"/>
  <c r="G97" i="13"/>
  <c r="H97" i="13" s="1"/>
  <c r="G95" i="13"/>
  <c r="H95" i="13" s="1"/>
  <c r="G66" i="13"/>
  <c r="H66" i="13" s="1"/>
  <c r="G28" i="13"/>
  <c r="H28" i="13" s="1"/>
  <c r="G114" i="13"/>
  <c r="H114" i="13" s="1"/>
  <c r="G61" i="13"/>
  <c r="H61" i="13" s="1"/>
  <c r="H29" i="13"/>
  <c r="G125" i="13"/>
  <c r="H125" i="13" s="1"/>
  <c r="G128" i="13"/>
  <c r="H128" i="13" s="1"/>
  <c r="H12" i="13" l="1"/>
  <c r="H133" i="13" s="1"/>
  <c r="G133" i="13"/>
</calcChain>
</file>

<file path=xl/comments1.xml><?xml version="1.0" encoding="utf-8"?>
<comments xmlns="http://schemas.openxmlformats.org/spreadsheetml/2006/main">
  <authors>
    <author>A satisfied Microsoft Office user</author>
    <author>N000287</author>
    <author>N515347</author>
    <author>N518793</author>
    <author>N000026</author>
  </authors>
  <commentList>
    <comment ref="J5" authorId="0" shapeId="0">
      <text>
        <r>
          <rPr>
            <sz val="8"/>
            <color indexed="81"/>
            <rFont val="Tahoma"/>
            <family val="2"/>
          </rPr>
          <t xml:space="preserve">ISIS Project:
use for Troy/OE
</t>
        </r>
      </text>
    </comment>
    <comment ref="D8" authorId="1" shapeId="0">
      <text>
        <r>
          <rPr>
            <b/>
            <sz val="8"/>
            <color indexed="81"/>
            <rFont val="Tahoma"/>
            <family val="2"/>
          </rPr>
          <t>N000287: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New was about 10.7 cents below the old at Jan 2003</t>
        </r>
      </text>
    </comment>
    <comment ref="E8" authorId="1" shapeId="0">
      <text>
        <r>
          <rPr>
            <b/>
            <sz val="8"/>
            <color indexed="81"/>
            <rFont val="Tahoma"/>
            <family val="2"/>
          </rPr>
          <t>N000287:</t>
        </r>
        <r>
          <rPr>
            <sz val="8"/>
            <color indexed="81"/>
            <rFont val="Tahoma"/>
            <family val="2"/>
          </rPr>
          <t xml:space="preserve">
Exact correlation between old and new</t>
        </r>
      </text>
    </comment>
    <comment ref="F8" authorId="1" shapeId="0">
      <text>
        <r>
          <rPr>
            <b/>
            <sz val="8"/>
            <color indexed="81"/>
            <rFont val="Tahoma"/>
            <family val="2"/>
          </rPr>
          <t>N000287: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New was about 6.1 cents higher than old at Jan 2003</t>
        </r>
      </text>
    </comment>
    <comment ref="G8" authorId="1" shapeId="0">
      <text>
        <r>
          <rPr>
            <b/>
            <sz val="8"/>
            <color indexed="81"/>
            <rFont val="Tahoma"/>
            <family val="2"/>
          </rPr>
          <t>N000287: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New was about 1.4 cents above old at Jan 2003</t>
        </r>
      </text>
    </comment>
    <comment ref="H8" authorId="1" shapeId="0">
      <text>
        <r>
          <rPr>
            <b/>
            <sz val="8"/>
            <color indexed="81"/>
            <rFont val="Tahoma"/>
            <family val="2"/>
          </rPr>
          <t>N000287: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Exact correltation between old and new</t>
        </r>
      </text>
    </comment>
    <comment ref="D100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1.984</t>
        </r>
      </text>
    </comment>
    <comment ref="E100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Until October, BLS had not published a Carbon Black value for May, so the average of April and June had been used to that time.</t>
        </r>
      </text>
    </comment>
    <comment ref="H100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1.558</t>
        </r>
      </text>
    </comment>
    <comment ref="D101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1.943</t>
        </r>
      </text>
    </comment>
    <comment ref="F101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1.528</t>
        </r>
      </text>
    </comment>
    <comment ref="G101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1.190</t>
        </r>
      </text>
    </comment>
    <comment ref="H101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1.577</t>
        </r>
      </text>
    </comment>
    <comment ref="D102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1.949</t>
        </r>
      </text>
    </comment>
    <comment ref="E102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1.583 (Note:  July value had not been published by BLS until November 2005 figures available.  Previous value used was June 2005 figure.</t>
        </r>
      </text>
    </comment>
    <comment ref="F102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1.536</t>
        </r>
      </text>
    </comment>
    <comment ref="G102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1.185</t>
        </r>
      </text>
    </comment>
    <comment ref="H102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1.565</t>
        </r>
      </text>
    </comment>
    <comment ref="D103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1.946</t>
        </r>
      </text>
    </comment>
    <comment ref="E103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1.827</t>
        </r>
      </text>
    </comment>
    <comment ref="F103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1.54</t>
        </r>
      </text>
    </comment>
    <comment ref="G103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1.187</t>
        </r>
      </text>
    </comment>
    <comment ref="H103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1.568</t>
        </r>
      </text>
    </comment>
    <comment ref="D104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1.983</t>
        </r>
      </text>
    </comment>
    <comment ref="F104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1.546</t>
        </r>
      </text>
    </comment>
    <comment ref="G104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1.188</t>
        </r>
      </text>
    </comment>
    <comment ref="H104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1.565</t>
        </r>
      </text>
    </comment>
    <comment ref="D105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2.024</t>
        </r>
      </text>
    </comment>
    <comment ref="F105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1.538</t>
        </r>
      </text>
    </comment>
    <comment ref="G105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1.191</t>
        </r>
      </text>
    </comment>
    <comment ref="H105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1.602</t>
        </r>
      </text>
    </comment>
    <comment ref="D106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2.037</t>
        </r>
      </text>
    </comment>
    <comment ref="F106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1.548</t>
        </r>
      </text>
    </comment>
    <comment ref="G106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1.188</t>
        </r>
      </text>
    </comment>
    <comment ref="H106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1.627</t>
        </r>
      </text>
    </comment>
    <comment ref="D107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2.124</t>
        </r>
      </text>
    </comment>
    <comment ref="F107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1.544</t>
        </r>
      </text>
    </comment>
    <comment ref="G107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1.196</t>
        </r>
      </text>
    </comment>
    <comment ref="D108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2.127</t>
        </r>
      </text>
    </comment>
    <comment ref="E108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2.153</t>
        </r>
      </text>
    </comment>
    <comment ref="F108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1.547</t>
        </r>
      </text>
    </comment>
    <comment ref="G108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1.208</t>
        </r>
      </text>
    </comment>
    <comment ref="H108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1.636</t>
        </r>
      </text>
    </comment>
    <comment ref="D109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2.187</t>
        </r>
      </text>
    </comment>
    <comment ref="E109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2.153</t>
        </r>
      </text>
    </comment>
    <comment ref="F109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1.552</t>
        </r>
      </text>
    </comment>
    <comment ref="G109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1.243</t>
        </r>
      </text>
    </comment>
    <comment ref="H109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1.69</t>
        </r>
      </text>
    </comment>
    <comment ref="D110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2.113</t>
        </r>
      </text>
    </comment>
    <comment ref="E110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2.153</t>
        </r>
      </text>
    </comment>
    <comment ref="F110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1.576</t>
        </r>
      </text>
    </comment>
    <comment ref="G110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1.234</t>
        </r>
      </text>
    </comment>
    <comment ref="H110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1.674</t>
        </r>
      </text>
    </comment>
    <comment ref="M110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Corrected from 2.1975 2May2006</t>
        </r>
      </text>
    </comment>
    <comment ref="D111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2.066</t>
        </r>
      </text>
    </comment>
    <comment ref="E111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2.166</t>
        </r>
      </text>
    </comment>
    <comment ref="F111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1.577</t>
        </r>
      </text>
    </comment>
    <comment ref="G111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1.227</t>
        </r>
      </text>
    </comment>
    <comment ref="H111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1.646</t>
        </r>
      </text>
    </comment>
    <comment ref="D112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2.080</t>
        </r>
      </text>
    </comment>
    <comment ref="E112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No data from BLS.  Copied April data.
Revised from 2.166 19 Sep when April data updated by BLS.  Final value published by BLS with September data.</t>
        </r>
      </text>
    </comment>
    <comment ref="F112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1.592</t>
        </r>
      </text>
    </comment>
    <comment ref="G112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1.284</t>
        </r>
      </text>
    </comment>
    <comment ref="H112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1.65</t>
        </r>
      </text>
    </comment>
    <comment ref="D113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2.061</t>
        </r>
      </text>
    </comment>
    <comment ref="F113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1.592</t>
        </r>
      </text>
    </comment>
    <comment ref="G113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1.284</t>
        </r>
      </text>
    </comment>
    <comment ref="H113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1.644</t>
        </r>
      </text>
    </comment>
    <comment ref="D114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2.071</t>
        </r>
      </text>
    </comment>
    <comment ref="F114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1.625</t>
        </r>
      </text>
    </comment>
    <comment ref="G114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1.284</t>
        </r>
      </text>
    </comment>
    <comment ref="H114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1.647
Corrected 1/17/2007</t>
        </r>
      </text>
    </comment>
    <comment ref="D115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2.074</t>
        </r>
      </text>
    </comment>
    <comment ref="E115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2.190</t>
        </r>
      </text>
    </comment>
    <comment ref="F115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1.647</t>
        </r>
      </text>
    </comment>
    <comment ref="G115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1.282</t>
        </r>
      </text>
    </comment>
    <comment ref="H115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1.649</t>
        </r>
      </text>
    </comment>
    <comment ref="D116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2.076</t>
        </r>
      </text>
    </comment>
    <comment ref="E116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2.190</t>
        </r>
      </text>
    </comment>
    <comment ref="F116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1.652</t>
        </r>
      </text>
    </comment>
    <comment ref="G116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1.272</t>
        </r>
      </text>
    </comment>
    <comment ref="H116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1.674</t>
        </r>
      </text>
    </comment>
    <comment ref="D117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2.072</t>
        </r>
      </text>
    </comment>
    <comment ref="E117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2.163</t>
        </r>
      </text>
    </comment>
    <comment ref="F117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1.647</t>
        </r>
      </text>
    </comment>
    <comment ref="G117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1.267</t>
        </r>
      </text>
    </comment>
    <comment ref="H117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1.689</t>
        </r>
      </text>
    </comment>
    <comment ref="D118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2.071</t>
        </r>
      </text>
    </comment>
    <comment ref="F118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1.64</t>
        </r>
      </text>
    </comment>
    <comment ref="G118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1.275</t>
        </r>
      </text>
    </comment>
    <comment ref="H118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1.695</t>
        </r>
      </text>
    </comment>
    <comment ref="D119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2.086</t>
        </r>
      </text>
    </comment>
    <comment ref="F119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1.638</t>
        </r>
      </text>
    </comment>
    <comment ref="G119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1.274</t>
        </r>
      </text>
    </comment>
    <comment ref="H119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1.677</t>
        </r>
      </text>
    </comment>
    <comment ref="D120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2.110</t>
        </r>
      </text>
    </comment>
    <comment ref="E120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No January 2007 data available from BLS.  This value is February 2007 value repeated.  Modified from 2.164 (December 2006 value) 15-Feb-2007.  BLS value finally published 14 June 2007, and value changed from 1.983</t>
        </r>
      </text>
    </comment>
    <comment ref="G120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1.281</t>
        </r>
      </text>
    </comment>
    <comment ref="H120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1.677</t>
        </r>
      </text>
    </comment>
    <comment ref="D121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2.136</t>
        </r>
      </text>
    </comment>
    <comment ref="E121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1.983</t>
        </r>
      </text>
    </comment>
    <comment ref="F121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1.65</t>
        </r>
      </text>
    </comment>
    <comment ref="G121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1.248</t>
        </r>
      </text>
    </comment>
    <comment ref="D122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2.138</t>
        </r>
      </text>
    </comment>
    <comment ref="E122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1.962</t>
        </r>
      </text>
    </comment>
    <comment ref="F122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1.65</t>
        </r>
      </text>
    </comment>
    <comment ref="G122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1.248</t>
        </r>
      </text>
    </comment>
    <comment ref="D123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2.114</t>
        </r>
      </text>
    </comment>
    <comment ref="E123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1.969</t>
        </r>
      </text>
    </comment>
    <comment ref="F123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1.652</t>
        </r>
      </text>
    </comment>
    <comment ref="H123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1.719</t>
        </r>
      </text>
    </comment>
    <comment ref="D124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2.093</t>
        </r>
      </text>
    </comment>
    <comment ref="F124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1.657</t>
        </r>
      </text>
    </comment>
    <comment ref="G124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1.248</t>
        </r>
      </text>
    </comment>
    <comment ref="H124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1.715</t>
        </r>
      </text>
    </comment>
    <comment ref="D125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2.148</t>
        </r>
      </text>
    </comment>
    <comment ref="F125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1.666</t>
        </r>
      </text>
    </comment>
    <comment ref="H125" authorId="2" shapeId="0">
      <text>
        <r>
          <rPr>
            <b/>
            <sz val="8"/>
            <color indexed="81"/>
            <rFont val="Tahoma"/>
            <family val="2"/>
          </rPr>
          <t>N515347:</t>
        </r>
        <r>
          <rPr>
            <sz val="8"/>
            <color indexed="81"/>
            <rFont val="Tahoma"/>
            <family val="2"/>
          </rPr>
          <t xml:space="preserve">
Revised from 1.747</t>
        </r>
      </text>
    </comment>
    <comment ref="D126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2.184</t>
        </r>
      </text>
    </comment>
    <comment ref="E126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1.98</t>
        </r>
      </text>
    </comment>
    <comment ref="F126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1.667
</t>
        </r>
      </text>
    </comment>
    <comment ref="H126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Rvised from 1.768
</t>
        </r>
      </text>
    </comment>
    <comment ref="D127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2.099</t>
        </r>
      </text>
    </comment>
    <comment ref="E127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1.98</t>
        </r>
      </text>
    </comment>
    <comment ref="F127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1.681</t>
        </r>
      </text>
    </comment>
    <comment ref="G127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1.234</t>
        </r>
      </text>
    </comment>
    <comment ref="H127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1.767</t>
        </r>
      </text>
    </comment>
    <comment ref="D128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2.090
</t>
        </r>
      </text>
    </comment>
    <comment ref="E128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1.980</t>
        </r>
      </text>
    </comment>
    <comment ref="F128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1.678</t>
        </r>
      </text>
    </comment>
    <comment ref="G128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1.238</t>
        </r>
      </text>
    </comment>
    <comment ref="H128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1.769</t>
        </r>
      </text>
    </comment>
    <comment ref="D129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2.119
</t>
        </r>
      </text>
    </comment>
    <comment ref="E129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2.277</t>
        </r>
      </text>
    </comment>
    <comment ref="F129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1.674</t>
        </r>
      </text>
    </comment>
    <comment ref="H129" authorId="3" shapeId="0">
      <text>
        <r>
          <rPr>
            <b/>
            <sz val="10"/>
            <color indexed="81"/>
            <rFont val="Tahoma"/>
            <family val="2"/>
          </rPr>
          <t>N518793:</t>
        </r>
        <r>
          <rPr>
            <sz val="10"/>
            <color indexed="81"/>
            <rFont val="Tahoma"/>
            <family val="2"/>
          </rPr>
          <t xml:space="preserve">
Revised from 1.749</t>
        </r>
      </text>
    </comment>
    <comment ref="D130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Revised from 2.206</t>
        </r>
        <r>
          <rPr>
            <sz val="11"/>
            <color indexed="81"/>
            <rFont val="Tahoma"/>
            <family val="2"/>
          </rPr>
          <t xml:space="preserve">
</t>
        </r>
      </text>
    </comment>
    <comment ref="E130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Revised from 2.372</t>
        </r>
      </text>
    </comment>
    <comment ref="F130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Revised from 1.684</t>
        </r>
      </text>
    </comment>
    <comment ref="G130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Revised from 1.238</t>
        </r>
      </text>
    </comment>
    <comment ref="H130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Revised from 1.747</t>
        </r>
      </text>
    </comment>
    <comment ref="D131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Revised from 2.258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31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Revised from 2.372</t>
        </r>
      </text>
    </comment>
    <comment ref="F131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Revised from 1.688</t>
        </r>
      </text>
    </comment>
    <comment ref="G131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Revised from 1.237</t>
        </r>
      </text>
    </comment>
    <comment ref="D132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Revised from 2.267</t>
        </r>
      </text>
    </comment>
    <comment ref="E132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Revised from 2.314</t>
        </r>
      </text>
    </comment>
    <comment ref="F132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Revised from 1.699</t>
        </r>
      </text>
    </comment>
    <comment ref="G132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 xml:space="preserve">Revised from 1.272
</t>
        </r>
      </text>
    </comment>
    <comment ref="D133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 xml:space="preserve">Revised from 2.260
</t>
        </r>
      </text>
    </comment>
    <comment ref="E133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Revised from 2.349</t>
        </r>
      </text>
    </comment>
    <comment ref="F133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 xml:space="preserve">Revised from 1.702
</t>
        </r>
      </text>
    </comment>
    <comment ref="G133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Revised from 1.295</t>
        </r>
      </text>
    </comment>
    <comment ref="H133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 xml:space="preserve">Revised from 1.845
</t>
        </r>
      </text>
    </comment>
    <comment ref="D134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2.264
</t>
        </r>
      </text>
    </comment>
    <comment ref="E134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2.349</t>
        </r>
      </text>
    </comment>
    <comment ref="F134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1.812</t>
        </r>
      </text>
    </comment>
    <comment ref="G134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1.278</t>
        </r>
      </text>
    </comment>
    <comment ref="H134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1.843
</t>
        </r>
      </text>
    </comment>
    <comment ref="D135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2.311</t>
        </r>
      </text>
    </comment>
    <comment ref="E135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2.531</t>
        </r>
      </text>
    </comment>
    <comment ref="F135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1.876
</t>
        </r>
      </text>
    </comment>
    <comment ref="G135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1.283</t>
        </r>
      </text>
    </comment>
    <comment ref="H135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1.889
</t>
        </r>
      </text>
    </comment>
    <comment ref="D136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2.332
</t>
        </r>
      </text>
    </comment>
    <comment ref="E136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2.531
</t>
        </r>
      </text>
    </comment>
    <comment ref="F136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1.875</t>
        </r>
      </text>
    </comment>
    <comment ref="G136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1.295</t>
        </r>
      </text>
    </comment>
    <comment ref="H136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2.011
</t>
        </r>
      </text>
    </comment>
    <comment ref="D137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2.382
</t>
        </r>
      </text>
    </comment>
    <comment ref="E137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2.531</t>
        </r>
      </text>
    </comment>
    <comment ref="F137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1.897</t>
        </r>
      </text>
    </comment>
    <comment ref="G137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1.294</t>
        </r>
      </text>
    </comment>
    <comment ref="H137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2.103</t>
        </r>
      </text>
    </comment>
    <comment ref="D138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2.512
</t>
        </r>
      </text>
    </comment>
    <comment ref="E138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2.479
</t>
        </r>
      </text>
    </comment>
    <comment ref="F138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2.026</t>
        </r>
      </text>
    </comment>
    <comment ref="G138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1.297
</t>
        </r>
      </text>
    </comment>
    <comment ref="H138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2.247</t>
        </r>
      </text>
    </comment>
    <comment ref="D139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2.751
</t>
        </r>
      </text>
    </comment>
    <comment ref="E139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2.567</t>
        </r>
      </text>
    </comment>
    <comment ref="F139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2.100</t>
        </r>
      </text>
    </comment>
    <comment ref="G139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1.394</t>
        </r>
      </text>
    </comment>
    <comment ref="H139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2.369
</t>
        </r>
      </text>
    </comment>
    <comment ref="D140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2.626
</t>
        </r>
      </text>
    </comment>
    <comment ref="E140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2.568</t>
        </r>
      </text>
    </comment>
    <comment ref="F140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2.096</t>
        </r>
      </text>
    </comment>
    <comment ref="G140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1.477
</t>
        </r>
      </text>
    </comment>
    <comment ref="H140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2.510</t>
        </r>
      </text>
    </comment>
    <comment ref="D141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2.730</t>
        </r>
      </text>
    </comment>
    <comment ref="E141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2.854</t>
        </r>
      </text>
    </comment>
    <comment ref="F141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2.078</t>
        </r>
      </text>
    </comment>
    <comment ref="G141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1.482</t>
        </r>
      </text>
    </comment>
    <comment ref="H141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2.520
</t>
        </r>
      </text>
    </comment>
    <comment ref="D142" authorId="4" shapeId="0">
      <text>
        <r>
          <rPr>
            <b/>
            <sz val="8"/>
            <color indexed="81"/>
            <rFont val="Tahoma"/>
            <family val="2"/>
          </rPr>
          <t>N000026:
revised from 2.706</t>
        </r>
      </text>
    </comment>
    <comment ref="E142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3.004</t>
        </r>
      </text>
    </comment>
    <comment ref="F142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2.082</t>
        </r>
      </text>
    </comment>
    <comment ref="G142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1.486</t>
        </r>
      </text>
    </comment>
    <comment ref="H142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2.620</t>
        </r>
      </text>
    </comment>
    <comment ref="D143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2.610</t>
        </r>
      </text>
    </comment>
    <comment ref="E143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3.004</t>
        </r>
      </text>
    </comment>
    <comment ref="F143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2.042</t>
        </r>
      </text>
    </comment>
    <comment ref="G143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1.437</t>
        </r>
      </text>
    </comment>
    <comment ref="H143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2.408</t>
        </r>
      </text>
    </comment>
    <comment ref="D144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2.651
</t>
        </r>
      </text>
    </comment>
    <comment ref="E144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3.252</t>
        </r>
      </text>
    </comment>
    <comment ref="F144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2.017</t>
        </r>
      </text>
    </comment>
    <comment ref="G144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1.425</t>
        </r>
      </text>
    </comment>
    <comment ref="H144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2.003</t>
        </r>
      </text>
    </comment>
    <comment ref="D145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2.632
</t>
        </r>
      </text>
    </comment>
    <comment ref="F145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1.999</t>
        </r>
      </text>
    </comment>
    <comment ref="H145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2.101
</t>
        </r>
      </text>
    </comment>
    <comment ref="D146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2.685</t>
        </r>
      </text>
    </comment>
    <comment ref="F146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1.980</t>
        </r>
      </text>
    </comment>
    <comment ref="G146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1.410</t>
        </r>
      </text>
    </comment>
    <comment ref="H146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1.831</t>
        </r>
      </text>
    </comment>
    <comment ref="D147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2.619</t>
        </r>
      </text>
    </comment>
    <comment ref="E147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2.686</t>
        </r>
      </text>
    </comment>
    <comment ref="F147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1.980</t>
        </r>
      </text>
    </comment>
    <comment ref="G147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1.311</t>
        </r>
      </text>
    </comment>
    <comment ref="H147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1.847</t>
        </r>
      </text>
    </comment>
    <comment ref="D148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2.547
</t>
        </r>
      </text>
    </comment>
    <comment ref="E148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2.686</t>
        </r>
      </text>
    </comment>
    <comment ref="F148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1.990</t>
        </r>
      </text>
    </comment>
    <comment ref="G148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1.379</t>
        </r>
      </text>
    </comment>
    <comment ref="H148" authorId="4" shapeId="0">
      <text>
        <r>
          <rPr>
            <b/>
            <sz val="8"/>
            <color indexed="81"/>
            <rFont val="Tahoma"/>
            <family val="2"/>
          </rPr>
          <t>N000026:</t>
        </r>
        <r>
          <rPr>
            <sz val="8"/>
            <color indexed="81"/>
            <rFont val="Tahoma"/>
            <family val="2"/>
          </rPr>
          <t xml:space="preserve">
revised from 1.827
</t>
        </r>
      </text>
    </comment>
  </commentList>
</comments>
</file>

<file path=xl/sharedStrings.xml><?xml version="1.0" encoding="utf-8"?>
<sst xmlns="http://schemas.openxmlformats.org/spreadsheetml/2006/main" count="419" uniqueCount="260">
  <si>
    <t>A8. IPC. Variación mensual, año corrido y doce meses, total por meses y años.</t>
  </si>
  <si>
    <t>2006 - 2009 (Enero - Octubre)</t>
  </si>
  <si>
    <t>Mensual</t>
  </si>
  <si>
    <t>Año corrido</t>
  </si>
  <si>
    <t>Doce 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</si>
  <si>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</si>
  <si>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</si>
  <si>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</si>
  <si>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</si>
  <si>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</si>
  <si>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</si>
  <si>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</si>
  <si>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</si>
  <si>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</si>
  <si>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</si>
  <si>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</si>
  <si>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</si>
  <si>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Fuente: DANE</t>
  </si>
  <si>
    <t>US DEPT OF LABOR - BUREAU OF LABOR OF STATISTICS</t>
  </si>
  <si>
    <t>PRODUCER PRICE INDEX - NONSEASONALLY ADJUSTED</t>
  </si>
  <si>
    <t>PASS 95</t>
  </si>
  <si>
    <t>Calculation</t>
  </si>
  <si>
    <t>RSS3</t>
  </si>
  <si>
    <t>MONTH-YEAR</t>
  </si>
  <si>
    <t>ORGANIC</t>
  </si>
  <si>
    <t>CARBON BLACK</t>
  </si>
  <si>
    <t>STEEL CABLE</t>
  </si>
  <si>
    <t>POLY. TIRE CORD</t>
  </si>
  <si>
    <t>SYNTH RUB PRIM</t>
  </si>
  <si>
    <t>WSRSS3</t>
  </si>
  <si>
    <t>COMPOSITE</t>
  </si>
  <si>
    <t>of the</t>
  </si>
  <si>
    <t>F.O.B. $</t>
  </si>
  <si>
    <t>CHEMICALS</t>
  </si>
  <si>
    <t>PPI-2895</t>
  </si>
  <si>
    <t>PPI-3496-1</t>
  </si>
  <si>
    <t>PPI-2296-133</t>
  </si>
  <si>
    <t>PPI-2822-P</t>
  </si>
  <si>
    <t>FOB Singpore</t>
  </si>
  <si>
    <t>USD</t>
  </si>
  <si>
    <t>Natural</t>
  </si>
  <si>
    <t>S'PORE</t>
  </si>
  <si>
    <t>Old</t>
  </si>
  <si>
    <t>PPI-2869</t>
  </si>
  <si>
    <t>Indexed from</t>
  </si>
  <si>
    <t>Rubber Index</t>
  </si>
  <si>
    <t>($/KG.)</t>
  </si>
  <si>
    <t>New</t>
  </si>
  <si>
    <t>pcu325199325199p</t>
  </si>
  <si>
    <t>pcu3251823251820</t>
  </si>
  <si>
    <t>pcu332618332618</t>
  </si>
  <si>
    <t>pcu3149923149920</t>
  </si>
  <si>
    <t>pcu325212325212P</t>
  </si>
  <si>
    <t>Oct. 97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</si>
  <si>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</si>
  <si>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</si>
  <si>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</si>
  <si>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</si>
  <si>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</si>
  <si>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</si>
  <si>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</si>
  <si>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</si>
  <si>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</si>
  <si>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</si>
  <si>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</si>
  <si>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</si>
  <si>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TRM</t>
  </si>
  <si>
    <t>Media Movil 180 dias</t>
  </si>
  <si>
    <t>FINAL</t>
  </si>
  <si>
    <t>TRM 1/</t>
  </si>
  <si>
    <t>1/ TRM: tasa de cambio representativa del mercado.  Fuente: Superintendencia Financiera de Colombia (www.superfinanciera.gov.co).</t>
  </si>
  <si>
    <t>LISTA DE PRECIOS CONTRATO EQUIPO LIVIANO  2019</t>
  </si>
  <si>
    <t>S.CODE</t>
  </si>
  <si>
    <t>ITEM</t>
  </si>
  <si>
    <t>DESCRIPCION</t>
  </si>
  <si>
    <t>CANTIDAD</t>
  </si>
  <si>
    <t>PRECIO TOTAL</t>
  </si>
  <si>
    <t>LLANTA 225/75 R 16 MUD TERRAIN</t>
  </si>
  <si>
    <t>LLANTA 225/75 R 16 HANKOOK DYNAPRO M/T</t>
  </si>
  <si>
    <t>LLANTA 235/70 R 16 MUD TERRAIN</t>
  </si>
  <si>
    <t>LLANTA 225/75 R 16 FIRESTONE</t>
  </si>
  <si>
    <t>LLANTA 225/75 R 16 ALL TERRAIN</t>
  </si>
  <si>
    <t>LLANTA 315/80 R 22.5 XWKS Z</t>
  </si>
  <si>
    <t>LLANTA 315/80 R 22.5 BRIDGESTONE</t>
  </si>
  <si>
    <t>LLANTA 245/70 R 17 PIRELLI</t>
  </si>
  <si>
    <t>LLANTA 245/70 R 17 MUD TERRAIN</t>
  </si>
  <si>
    <t>LLANTA 265/70 R 17 YOKOHAMA</t>
  </si>
  <si>
    <t>LLANTA 245/70 R 17 LTX A/T MICHELIN</t>
  </si>
  <si>
    <t>LLANTA 245/70 R 19.5 XDE2</t>
  </si>
  <si>
    <t>LLANTA 385/65 R 22.5 XTE</t>
  </si>
  <si>
    <t>LLANTA 385/65 R 22.5 XZY3</t>
  </si>
  <si>
    <t>LLANTA 500/70 R 24 XMCL</t>
  </si>
  <si>
    <t>NEUMATICO 12.00-24</t>
  </si>
  <si>
    <t>LLANTA 12 R 22.5 XWKS XZY</t>
  </si>
  <si>
    <t>LLANTA 295/80 R 22,5 XZY2</t>
  </si>
  <si>
    <t>LLANTA 7.50-16 PIONERA</t>
  </si>
  <si>
    <t>LLANTA 7.50-16 GOOD YEAR DIRECCIONAL CT 176</t>
  </si>
  <si>
    <t>LLANTA 8.25 R 16 AGILIS</t>
  </si>
  <si>
    <t>LLANTA 8.25-16 TD-440 LIMA CAUCHO</t>
  </si>
  <si>
    <t>LLANTA 8.25-16 G100</t>
  </si>
  <si>
    <t>LLANTA235/85 R 16 MUD TERRAIN</t>
  </si>
  <si>
    <t>LLANTA 235/85 R 16 FIRESTONE</t>
  </si>
  <si>
    <t>LLANTA 395/85 R 20 XZL</t>
  </si>
  <si>
    <t>LLANTA 13 R 22.5 XZH2</t>
  </si>
  <si>
    <t>LLANTA 215/75 R 17.5 XZE</t>
  </si>
  <si>
    <t>LLANTA 215/75 R 17.5 XDE2</t>
  </si>
  <si>
    <t>LLANTA 215/75 R 17.5 KORMORAN D</t>
  </si>
  <si>
    <t>LLANTA 10.00-20 TH 200 LIMA CAUCHO</t>
  </si>
  <si>
    <t>LLANTA 10.00-20 GOOD YEAR DIRECCIONAL</t>
  </si>
  <si>
    <t>LLANTA 10.00-20 PIRELLI DIRECCIONAL</t>
  </si>
  <si>
    <t>LLANTA 11.00-20 TX-21</t>
  </si>
  <si>
    <t>LLANTA 11.00 - 20 TD-880</t>
  </si>
  <si>
    <t>LLANTA 11.00-20 SUPERCORDILLERANA</t>
  </si>
  <si>
    <t>LLANTA 7.00 R 12 XZM</t>
  </si>
  <si>
    <t>LLANTA 225/75 R 15 XZM</t>
  </si>
  <si>
    <t>LLANTA 11.00 - 20 TH-225</t>
  </si>
  <si>
    <t>LLANTA 11.00-20 GOOD YEAR CT 150 DIRECCIONAL</t>
  </si>
  <si>
    <t>LLANTA 11.00-20 DX-30</t>
  </si>
  <si>
    <t>LLANTA 10.00-20 TD-440</t>
  </si>
  <si>
    <t>LLANTA 10.00-20 GOOD YEAR</t>
  </si>
  <si>
    <t>LLANTA 10.00-20 TD - 880</t>
  </si>
  <si>
    <t>LLANTA 10.00-20 PIRELLI TX</t>
  </si>
  <si>
    <t>LLANTA 12.00 R 20 XDY</t>
  </si>
  <si>
    <t>NEUMATICO 10.00-20</t>
  </si>
  <si>
    <t>NEUMATICO 10.00-20 LIMA CAUCHO</t>
  </si>
  <si>
    <t>LLANTA 6.50 R 10 XZM</t>
  </si>
  <si>
    <t>LLANTA 12.00 R 20 XZM</t>
  </si>
  <si>
    <t>LLANTA 7.50-16 CORDILLERA</t>
  </si>
  <si>
    <t>LLANTA 315/70 R 15 XZM</t>
  </si>
  <si>
    <t>NEUMATICO 28 X 9 - 15</t>
  </si>
  <si>
    <t>NEUMATICO 700-15</t>
  </si>
  <si>
    <t>LLANTA 15-19.5 NHS</t>
  </si>
  <si>
    <t>LLANTA 245/75 R 16 LTX A/T</t>
  </si>
  <si>
    <t>LLANTA 11.00 R 20 XZM</t>
  </si>
  <si>
    <t>NEUMATICO 11.00-20</t>
  </si>
  <si>
    <t>NEUMATICO 11.00-20 LIMA CAUCHO</t>
  </si>
  <si>
    <t>LLANTA 215/75 R 15 MUD TERRAIN</t>
  </si>
  <si>
    <t>LLANTA 215/75 R 15 ALL TERRAIN</t>
  </si>
  <si>
    <t>LLANTA 7.00-15 MONTANA</t>
  </si>
  <si>
    <t>LLANTA 7.50-16 MICHELIN XZL</t>
  </si>
  <si>
    <t>LLANTA 7.50-16 GOOD YEAR X TRAIL</t>
  </si>
  <si>
    <t>NEUMATICO 7.50-16</t>
  </si>
  <si>
    <t>NEUMATICO 7.00-12</t>
  </si>
  <si>
    <t>NEUMATICO 300-15</t>
  </si>
  <si>
    <t>NEUMATICO 8.25-15</t>
  </si>
  <si>
    <t>NEUMATICO 6.50-10</t>
  </si>
  <si>
    <t>NEUMATICO 500-8</t>
  </si>
  <si>
    <t>NEUMATICO 12.00-20</t>
  </si>
  <si>
    <t>NEUMATICO F78-16</t>
  </si>
  <si>
    <t>PROTECTOR R20 LIMA CAUCHO</t>
  </si>
  <si>
    <t>PROTECTOR R 20 LIMA CAUCHO</t>
  </si>
  <si>
    <t>PROTECTOR R 20</t>
  </si>
  <si>
    <t>LLANTA 18 X 8.5 - 8 GF -304</t>
  </si>
  <si>
    <t>PROTECTOR 300.15</t>
  </si>
  <si>
    <t>PROTECTOR 8.25-15</t>
  </si>
  <si>
    <t>PROTECTOR 900-15</t>
  </si>
  <si>
    <t>LLANTA 195 R 14 AGILIS</t>
  </si>
  <si>
    <t>PROTECTOR L16</t>
  </si>
  <si>
    <t>PROTECTOR 6.50-10</t>
  </si>
  <si>
    <t>PROTECTOR 700-12</t>
  </si>
  <si>
    <t>LLANTA 18.00 R 25 XZM2</t>
  </si>
  <si>
    <t>LLANTA 14.00 R 24 XZM</t>
  </si>
  <si>
    <t>LLANTA 16.00R24 XGLA2</t>
  </si>
  <si>
    <t>LLANTA  24 R 21 XZL</t>
  </si>
  <si>
    <t>LLANTA  18.4 R 30 AGRIBIB</t>
  </si>
  <si>
    <t>LLANTA  18.4 R 34 AGRIBIB</t>
  </si>
  <si>
    <t>LLANTA 14.00R20 XZL</t>
  </si>
  <si>
    <t>LLANTA  12.00-20 DX- 30</t>
  </si>
  <si>
    <t>LLANTA 16.9X28 R4 LAND</t>
  </si>
  <si>
    <t>LLANTA  13.6 R 24 AGRIBIB</t>
  </si>
  <si>
    <t>LLANTA  10 R 16.5 XZSL</t>
  </si>
  <si>
    <t>LLANTA 260/70 R 16.5 BIBSTEEL</t>
  </si>
  <si>
    <t>LLANTA 300/70 R 16.5 BIBSTEEL</t>
  </si>
  <si>
    <t>LLANTA  7.50 R 15 XZM</t>
  </si>
  <si>
    <t>LLANTA  7.00 R 15 XZM</t>
  </si>
  <si>
    <t>LLANTA  225/75 R 15 XZM</t>
  </si>
  <si>
    <t xml:space="preserve">LLANTA 225/70R19.5 </t>
  </si>
  <si>
    <t>LLANTA  7.00 R 12 XZM</t>
  </si>
  <si>
    <t>LLANTA 8.25 R 15 XTA</t>
  </si>
  <si>
    <t xml:space="preserve"> LLANTA 31 X 10.5 R 15 MUD TERRAIN</t>
  </si>
  <si>
    <t>LLANTA 10.5R16.5 XZSL</t>
  </si>
  <si>
    <t>LLANTA 30 X 9.5 R 15 ALL TERRAIN</t>
  </si>
  <si>
    <t>LLANTA 165/70 R 13 TOURING</t>
  </si>
  <si>
    <t>LLANTA 16.00 R 25 XZM</t>
  </si>
  <si>
    <t>LLANTA 8X14,5</t>
  </si>
  <si>
    <t>NEUMATICO PARA LLANTA 18,4 R 30</t>
  </si>
  <si>
    <t xml:space="preserve">LLANTA 425/65 R 22,5 20 LONAS </t>
  </si>
  <si>
    <t>LLANTA 13 R 22,5 BRIDGESTONE L 317</t>
  </si>
  <si>
    <t>205/70 R15 TL ADVENTAGE T/A SUV</t>
  </si>
  <si>
    <t>PROTECTOR 500-8</t>
  </si>
  <si>
    <t>STOK CODE</t>
  </si>
  <si>
    <t>1482116-1</t>
  </si>
  <si>
    <t>LLANTA 12 R 22.5 XZY3</t>
  </si>
  <si>
    <t>3077088-1</t>
  </si>
  <si>
    <t>LLANTA 10.00-20 TX-21</t>
  </si>
  <si>
    <t>LLANTA 10.00-20 TD 440</t>
  </si>
  <si>
    <t>LLANTA 245/70R19.5 XDE-2</t>
  </si>
  <si>
    <t>STOCK CODE</t>
  </si>
  <si>
    <t>ITEM KAL.</t>
  </si>
  <si>
    <t>VALE</t>
  </si>
  <si>
    <t>FECHA</t>
  </si>
  <si>
    <t>D12604</t>
  </si>
  <si>
    <t>P12094</t>
  </si>
  <si>
    <t>V12826</t>
  </si>
  <si>
    <t>W12303</t>
  </si>
  <si>
    <t>U12286</t>
  </si>
  <si>
    <t>S12906</t>
  </si>
  <si>
    <t>D12777</t>
  </si>
  <si>
    <t>B12962</t>
  </si>
  <si>
    <t>B12299</t>
  </si>
  <si>
    <t>R12502</t>
  </si>
  <si>
    <t>P12153</t>
  </si>
  <si>
    <t>W12544</t>
  </si>
  <si>
    <t>B13040</t>
  </si>
  <si>
    <t>D12530</t>
  </si>
  <si>
    <t>D12974</t>
  </si>
  <si>
    <t>D13111</t>
  </si>
  <si>
    <t>S12495</t>
  </si>
  <si>
    <t>U12470</t>
  </si>
  <si>
    <t>V13090</t>
  </si>
  <si>
    <t>R12212</t>
  </si>
  <si>
    <t>V13182</t>
  </si>
  <si>
    <t>D13113</t>
  </si>
  <si>
    <t>B13045</t>
  </si>
  <si>
    <t>S13229</t>
  </si>
  <si>
    <t>Q12215</t>
  </si>
  <si>
    <t>Q12302</t>
  </si>
  <si>
    <t>B12295</t>
  </si>
  <si>
    <t>P12248</t>
  </si>
  <si>
    <t>BD L355</t>
  </si>
  <si>
    <t>A12211</t>
  </si>
  <si>
    <t>A12417</t>
  </si>
  <si>
    <t>R12673</t>
  </si>
  <si>
    <t>W12493</t>
  </si>
  <si>
    <t>U09987</t>
  </si>
  <si>
    <t xml:space="preserve">        AGOSTO  2019</t>
  </si>
  <si>
    <t>S13574</t>
  </si>
  <si>
    <t>U13364</t>
  </si>
  <si>
    <t>S13364</t>
  </si>
  <si>
    <t>R13371</t>
  </si>
  <si>
    <t>U13366</t>
  </si>
  <si>
    <t>B13895</t>
  </si>
  <si>
    <t>Q13934</t>
  </si>
  <si>
    <t>A13673</t>
  </si>
  <si>
    <t>P12981</t>
  </si>
  <si>
    <t>R12981</t>
  </si>
  <si>
    <t>Q12870</t>
  </si>
  <si>
    <t>W13741</t>
  </si>
  <si>
    <t>R13903</t>
  </si>
  <si>
    <t>A13674</t>
  </si>
  <si>
    <t>U13360</t>
  </si>
  <si>
    <t>D13458</t>
  </si>
  <si>
    <t>B13175</t>
  </si>
  <si>
    <t>R13901</t>
  </si>
  <si>
    <t>P13937</t>
  </si>
  <si>
    <t>R13168</t>
  </si>
  <si>
    <t>Q13335</t>
  </si>
  <si>
    <t>Q13936</t>
  </si>
  <si>
    <t>PRECIO ACTUALIZADO AGOSTO 01 2019 A ENERO 31 /2020</t>
  </si>
  <si>
    <t>LLANTA 13 R 22.5 BRIDGESTONE L 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</si>
</sst>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0.0%"/>
    <numFmt numFmtId="166" formatCode="0.00_)"/>
    <numFmt numFmtId="167" formatCode="mmm\-yy_)"/>
    <numFmt numFmtId="168" formatCode="0.000_)"/>
    <numFmt numFmtId="169" formatCode="0.0000"/>
    <numFmt numFmtId="170" formatCode="0.000"/>
    <numFmt numFmtId="171" formatCode="_(* #,##0.0000_);_(* \(#,##0.0000\);_(* &quot;-&quot;??_);_(@_)"/>
    <numFmt numFmtId="172" formatCode="General_)"/>
    <numFmt numFmtId="173" formatCode="#,##0.000"/>
    <numFmt numFmtId="174" formatCode="mmmm\-yy"/>
    <numFmt numFmtId="175" formatCode="##,###,###,###,###,###,###,###,###,###,###,###,##0.00"/>
    <numFmt numFmtId="176" formatCode="000000000"/>
    <numFmt numFmtId="177" formatCode="&quot;$&quot;#,##0.00"/>
    <numFmt numFmtId="178" formatCode="&quot;$&quot;\ #,##0.00"/>
  </numFmts>
  <fonts count="4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b/>
      <sz val="10"/>
      <color indexed="12"/>
      <name val="Courier"/>
      <family val="3"/>
    </font>
    <font>
      <b/>
      <sz val="10"/>
      <color indexed="10"/>
      <name val="Courier"/>
      <family val="3"/>
    </font>
    <font>
      <sz val="10"/>
      <color indexed="10"/>
      <name val="Courier"/>
      <family val="3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sz val="11"/>
      <color indexed="81"/>
      <name val="Tahoma"/>
      <family val="2"/>
    </font>
    <font>
      <b/>
      <i/>
      <sz val="12"/>
      <color indexed="1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color indexed="10"/>
      <name val="Arial"/>
      <family val="2"/>
    </font>
    <font>
      <sz val="1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8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20"/>
      <color theme="0"/>
      <name val="Arial"/>
      <family val="2"/>
    </font>
    <font>
      <b/>
      <sz val="8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50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12"/>
      </bottom>
      <diagonal/>
    </border>
    <border>
      <left/>
      <right style="thin">
        <color indexed="64"/>
      </right>
      <top style="dashed">
        <color indexed="12"/>
      </top>
      <bottom style="dashed">
        <color indexed="1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9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6" fillId="4" borderId="0" applyNumberFormat="0" applyBorder="0" applyAlignment="0" applyProtection="0"/>
    <xf numFmtId="0" fontId="27" fillId="16" borderId="1" applyNumberFormat="0" applyAlignment="0" applyProtection="0"/>
    <xf numFmtId="0" fontId="28" fillId="17" borderId="2" applyNumberFormat="0" applyAlignment="0" applyProtection="0"/>
    <xf numFmtId="0" fontId="29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21" borderId="0" applyNumberFormat="0" applyBorder="0" applyAlignment="0" applyProtection="0"/>
    <xf numFmtId="0" fontId="31" fillId="7" borderId="1" applyNumberFormat="0" applyAlignment="0" applyProtection="0"/>
    <xf numFmtId="0" fontId="32" fillId="3" borderId="0" applyNumberFormat="0" applyBorder="0" applyAlignment="0" applyProtection="0"/>
    <xf numFmtId="43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33" fillId="22" borderId="0" applyNumberFormat="0" applyBorder="0" applyAlignment="0" applyProtection="0"/>
    <xf numFmtId="0" fontId="15" fillId="0" borderId="0"/>
    <xf numFmtId="0" fontId="4" fillId="0" borderId="0"/>
    <xf numFmtId="0" fontId="15" fillId="23" borderId="4" applyNumberFormat="0" applyFont="0" applyAlignment="0" applyProtection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4" fillId="16" borderId="5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30" fillId="0" borderId="8" applyNumberFormat="0" applyFill="0" applyAlignment="0" applyProtection="0"/>
    <xf numFmtId="0" fontId="37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1" fillId="0" borderId="0"/>
  </cellStyleXfs>
  <cellXfs count="176">
    <xf numFmtId="0" fontId="0" fillId="0" borderId="0" xfId="0"/>
    <xf numFmtId="0" fontId="4" fillId="0" borderId="10" xfId="36" applyBorder="1" applyAlignment="1">
      <alignment horizontal="center"/>
    </xf>
    <xf numFmtId="0" fontId="4" fillId="0" borderId="0" xfId="36" applyBorder="1"/>
    <xf numFmtId="171" fontId="4" fillId="0" borderId="0" xfId="32" applyNumberFormat="1" applyFont="1" applyBorder="1"/>
    <xf numFmtId="166" fontId="4" fillId="0" borderId="0" xfId="36" applyNumberFormat="1" applyBorder="1"/>
    <xf numFmtId="0" fontId="4" fillId="0" borderId="0" xfId="36" applyBorder="1" applyAlignment="1">
      <alignment horizontal="left"/>
    </xf>
    <xf numFmtId="0" fontId="4" fillId="0" borderId="0" xfId="36" applyBorder="1" applyAlignment="1">
      <alignment horizontal="center"/>
    </xf>
    <xf numFmtId="0" fontId="4" fillId="0" borderId="11" xfId="36" applyBorder="1" applyAlignment="1">
      <alignment horizontal="center"/>
    </xf>
    <xf numFmtId="171" fontId="4" fillId="0" borderId="0" xfId="32" applyNumberFormat="1" applyFont="1" applyBorder="1" applyAlignment="1">
      <alignment horizontal="center"/>
    </xf>
    <xf numFmtId="172" fontId="4" fillId="0" borderId="10" xfId="36" applyNumberFormat="1" applyBorder="1" applyAlignment="1" applyProtection="1">
      <alignment horizontal="center"/>
    </xf>
    <xf numFmtId="0" fontId="4" fillId="0" borderId="0" xfId="36" applyFill="1" applyBorder="1" applyAlignment="1">
      <alignment horizontal="center"/>
    </xf>
    <xf numFmtId="0" fontId="4" fillId="0" borderId="10" xfId="36" applyFill="1" applyBorder="1" applyAlignment="1">
      <alignment horizontal="center"/>
    </xf>
    <xf numFmtId="0" fontId="5" fillId="0" borderId="0" xfId="36" applyFont="1" applyBorder="1" applyAlignment="1">
      <alignment horizontal="center"/>
    </xf>
    <xf numFmtId="0" fontId="4" fillId="0" borderId="12" xfId="36" applyFill="1" applyBorder="1" applyAlignment="1">
      <alignment horizontal="center"/>
    </xf>
    <xf numFmtId="172" fontId="4" fillId="0" borderId="12" xfId="36" applyNumberFormat="1" applyBorder="1" applyAlignment="1" applyProtection="1">
      <alignment horizontal="center"/>
    </xf>
    <xf numFmtId="0" fontId="5" fillId="0" borderId="0" xfId="36" applyFont="1" applyBorder="1" applyAlignment="1">
      <alignment horizontal="center" vertical="center"/>
    </xf>
    <xf numFmtId="0" fontId="4" fillId="0" borderId="0" xfId="36" applyBorder="1" applyAlignment="1">
      <alignment horizontal="center" wrapText="1"/>
    </xf>
    <xf numFmtId="0" fontId="4" fillId="0" borderId="0" xfId="36" applyBorder="1" applyAlignment="1">
      <alignment wrapText="1"/>
    </xf>
    <xf numFmtId="0" fontId="4" fillId="0" borderId="0" xfId="32" applyNumberFormat="1" applyFont="1" applyBorder="1" applyAlignment="1">
      <alignment horizontal="center" wrapText="1"/>
    </xf>
    <xf numFmtId="167" fontId="4" fillId="0" borderId="0" xfId="36" applyNumberFormat="1" applyBorder="1" applyAlignment="1" applyProtection="1">
      <alignment horizontal="right"/>
    </xf>
    <xf numFmtId="168" fontId="4" fillId="0" borderId="0" xfId="36" applyNumberFormat="1" applyBorder="1" applyAlignment="1" applyProtection="1"/>
    <xf numFmtId="171" fontId="6" fillId="0" borderId="0" xfId="32" applyNumberFormat="1" applyFont="1" applyBorder="1" applyAlignment="1" applyProtection="1"/>
    <xf numFmtId="168" fontId="6" fillId="0" borderId="0" xfId="36" applyNumberFormat="1" applyFont="1" applyBorder="1" applyProtection="1"/>
    <xf numFmtId="171" fontId="4" fillId="0" borderId="0" xfId="32" applyNumberFormat="1" applyFont="1" applyBorder="1" applyAlignment="1" applyProtection="1"/>
    <xf numFmtId="168" fontId="4" fillId="0" borderId="0" xfId="36" applyNumberFormat="1" applyBorder="1" applyProtection="1"/>
    <xf numFmtId="171" fontId="4" fillId="0" borderId="0" xfId="32" applyNumberFormat="1" applyFont="1" applyBorder="1" applyAlignment="1"/>
    <xf numFmtId="167" fontId="4" fillId="0" borderId="0" xfId="36" applyNumberFormat="1" applyBorder="1" applyAlignment="1" applyProtection="1"/>
    <xf numFmtId="168" fontId="4" fillId="0" borderId="0" xfId="36" applyNumberFormat="1" applyBorder="1" applyAlignment="1"/>
    <xf numFmtId="165" fontId="4" fillId="0" borderId="0" xfId="38" applyNumberFormat="1" applyFont="1" applyBorder="1"/>
    <xf numFmtId="167" fontId="4" fillId="0" borderId="0" xfId="36" applyNumberFormat="1" applyBorder="1" applyAlignment="1"/>
    <xf numFmtId="17" fontId="4" fillId="0" borderId="0" xfId="36" applyNumberFormat="1" applyBorder="1"/>
    <xf numFmtId="0" fontId="4" fillId="0" borderId="0" xfId="36" applyFill="1" applyBorder="1"/>
    <xf numFmtId="168" fontId="4" fillId="0" borderId="0" xfId="36" applyNumberFormat="1" applyFill="1" applyBorder="1" applyAlignment="1"/>
    <xf numFmtId="171" fontId="4" fillId="0" borderId="0" xfId="32" applyNumberFormat="1" applyFont="1"/>
    <xf numFmtId="168" fontId="6" fillId="0" borderId="0" xfId="36" applyNumberFormat="1" applyFont="1" applyFill="1" applyBorder="1" applyProtection="1"/>
    <xf numFmtId="171" fontId="4" fillId="0" borderId="0" xfId="32" applyNumberFormat="1" applyFont="1" applyFill="1" applyBorder="1"/>
    <xf numFmtId="168" fontId="4" fillId="0" borderId="0" xfId="36" applyNumberFormat="1" applyProtection="1"/>
    <xf numFmtId="0" fontId="4" fillId="0" borderId="0" xfId="36"/>
    <xf numFmtId="170" fontId="4" fillId="0" borderId="0" xfId="36" applyNumberFormat="1"/>
    <xf numFmtId="165" fontId="6" fillId="0" borderId="0" xfId="38" applyNumberFormat="1" applyFont="1" applyFill="1" applyBorder="1" applyProtection="1"/>
    <xf numFmtId="0" fontId="4" fillId="0" borderId="0" xfId="36" applyFill="1"/>
    <xf numFmtId="171" fontId="6" fillId="0" borderId="0" xfId="32" applyNumberFormat="1" applyFont="1" applyBorder="1"/>
    <xf numFmtId="168" fontId="4" fillId="0" borderId="0" xfId="36" applyNumberFormat="1" applyFill="1" applyBorder="1" applyProtection="1"/>
    <xf numFmtId="168" fontId="7" fillId="0" borderId="0" xfId="36" applyNumberFormat="1" applyFont="1" applyFill="1" applyBorder="1" applyProtection="1"/>
    <xf numFmtId="168" fontId="4" fillId="0" borderId="0" xfId="36" applyNumberFormat="1" applyFill="1" applyProtection="1"/>
    <xf numFmtId="0" fontId="4" fillId="24" borderId="0" xfId="36" applyFill="1"/>
    <xf numFmtId="168" fontId="4" fillId="24" borderId="0" xfId="36" applyNumberFormat="1" applyFill="1" applyProtection="1"/>
    <xf numFmtId="168" fontId="4" fillId="25" borderId="0" xfId="36" applyNumberFormat="1" applyFill="1" applyProtection="1"/>
    <xf numFmtId="17" fontId="4" fillId="0" borderId="0" xfId="36" applyNumberFormat="1"/>
    <xf numFmtId="173" fontId="4" fillId="0" borderId="0" xfId="36" applyNumberFormat="1"/>
    <xf numFmtId="169" fontId="4" fillId="0" borderId="0" xfId="36" applyNumberFormat="1" applyFill="1"/>
    <xf numFmtId="169" fontId="4" fillId="0" borderId="0" xfId="36" applyNumberFormat="1" applyAlignment="1">
      <alignment horizontal="right"/>
    </xf>
    <xf numFmtId="0" fontId="14" fillId="0" borderId="0" xfId="0" applyFont="1"/>
    <xf numFmtId="174" fontId="13" fillId="0" borderId="0" xfId="0" applyNumberFormat="1" applyFont="1" applyAlignment="1">
      <alignment horizontal="centerContinuous"/>
    </xf>
    <xf numFmtId="0" fontId="3" fillId="26" borderId="13" xfId="0" applyFont="1" applyFill="1" applyBorder="1" applyAlignment="1">
      <alignment horizontal="centerContinuous"/>
    </xf>
    <xf numFmtId="0" fontId="16" fillId="26" borderId="14" xfId="0" applyFont="1" applyFill="1" applyBorder="1" applyAlignment="1">
      <alignment horizontal="centerContinuous"/>
    </xf>
    <xf numFmtId="0" fontId="16" fillId="0" borderId="0" xfId="0" applyFont="1"/>
    <xf numFmtId="0" fontId="17" fillId="26" borderId="14" xfId="0" applyFont="1" applyFill="1" applyBorder="1" applyAlignment="1">
      <alignment horizontal="center"/>
    </xf>
    <xf numFmtId="0" fontId="17" fillId="26" borderId="13" xfId="0" applyFont="1" applyFill="1" applyBorder="1"/>
    <xf numFmtId="4" fontId="17" fillId="0" borderId="15" xfId="0" applyNumberFormat="1" applyFont="1" applyBorder="1" applyAlignment="1"/>
    <xf numFmtId="0" fontId="17" fillId="0" borderId="0" xfId="0" applyFont="1"/>
    <xf numFmtId="4" fontId="17" fillId="0" borderId="16" xfId="0" applyNumberFormat="1" applyFont="1" applyBorder="1" applyAlignment="1"/>
    <xf numFmtId="0" fontId="19" fillId="0" borderId="0" xfId="0" applyFont="1"/>
    <xf numFmtId="0" fontId="16" fillId="0" borderId="0" xfId="0" applyFont="1" applyBorder="1"/>
    <xf numFmtId="0" fontId="16" fillId="0" borderId="17" xfId="0" applyFont="1" applyFill="1" applyBorder="1" applyAlignment="1">
      <alignment horizontal="center" wrapText="1"/>
    </xf>
    <xf numFmtId="0" fontId="16" fillId="0" borderId="0" xfId="0" applyFont="1" applyFill="1"/>
    <xf numFmtId="0" fontId="16" fillId="0" borderId="0" xfId="0" applyFont="1" applyFill="1" applyBorder="1" applyAlignment="1">
      <alignment horizontal="center" wrapText="1"/>
    </xf>
    <xf numFmtId="0" fontId="16" fillId="0" borderId="18" xfId="0" applyFont="1" applyFill="1" applyBorder="1" applyAlignment="1">
      <alignment horizontal="right"/>
    </xf>
    <xf numFmtId="0" fontId="16" fillId="0" borderId="19" xfId="0" applyFont="1" applyFill="1" applyBorder="1" applyAlignment="1">
      <alignment horizontal="right"/>
    </xf>
    <xf numFmtId="0" fontId="16" fillId="0" borderId="19" xfId="0" applyFont="1" applyFill="1" applyBorder="1" applyAlignment="1">
      <alignment horizontal="right" wrapText="1"/>
    </xf>
    <xf numFmtId="0" fontId="16" fillId="0" borderId="17" xfId="0" applyFont="1" applyFill="1" applyBorder="1" applyAlignment="1">
      <alignment wrapText="1"/>
    </xf>
    <xf numFmtId="2" fontId="16" fillId="0" borderId="0" xfId="0" applyNumberFormat="1" applyFont="1" applyFill="1" applyBorder="1" applyAlignment="1">
      <alignment horizontal="right" wrapText="1"/>
    </xf>
    <xf numFmtId="0" fontId="16" fillId="0" borderId="0" xfId="0" applyFont="1" applyFill="1" applyBorder="1" applyAlignment="1">
      <alignment wrapText="1"/>
    </xf>
    <xf numFmtId="2" fontId="17" fillId="0" borderId="0" xfId="0" applyNumberFormat="1" applyFont="1" applyFill="1" applyBorder="1" applyAlignment="1">
      <alignment horizontal="right" wrapText="1"/>
    </xf>
    <xf numFmtId="0" fontId="16" fillId="0" borderId="19" xfId="0" applyFont="1" applyFill="1" applyBorder="1" applyAlignment="1">
      <alignment wrapText="1"/>
    </xf>
    <xf numFmtId="2" fontId="16" fillId="0" borderId="19" xfId="0" applyNumberFormat="1" applyFont="1" applyFill="1" applyBorder="1" applyAlignment="1">
      <alignment horizontal="right" wrapText="1"/>
    </xf>
    <xf numFmtId="2" fontId="17" fillId="0" borderId="19" xfId="0" applyNumberFormat="1" applyFont="1" applyFill="1" applyBorder="1" applyAlignment="1">
      <alignment horizontal="right" wrapText="1"/>
    </xf>
    <xf numFmtId="0" fontId="16" fillId="0" borderId="0" xfId="0" applyFont="1" applyFill="1" applyBorder="1"/>
    <xf numFmtId="0" fontId="18" fillId="0" borderId="0" xfId="0" applyFont="1"/>
    <xf numFmtId="14" fontId="18" fillId="0" borderId="0" xfId="0" applyNumberFormat="1" applyFont="1" applyAlignment="1">
      <alignment horizontal="left"/>
    </xf>
    <xf numFmtId="2" fontId="16" fillId="0" borderId="0" xfId="0" applyNumberFormat="1" applyFont="1"/>
    <xf numFmtId="0" fontId="20" fillId="27" borderId="20" xfId="0" applyFont="1" applyFill="1" applyBorder="1" applyAlignment="1">
      <alignment horizontal="right" vertical="top"/>
    </xf>
    <xf numFmtId="0" fontId="21" fillId="24" borderId="20" xfId="0" applyFont="1" applyFill="1" applyBorder="1" applyAlignment="1">
      <alignment horizontal="center" vertical="center"/>
    </xf>
    <xf numFmtId="175" fontId="23" fillId="28" borderId="20" xfId="0" applyNumberFormat="1" applyFont="1" applyFill="1" applyBorder="1" applyAlignment="1">
      <alignment horizontal="right" vertical="center"/>
    </xf>
    <xf numFmtId="175" fontId="0" fillId="0" borderId="0" xfId="0" applyNumberFormat="1"/>
    <xf numFmtId="14" fontId="17" fillId="26" borderId="21" xfId="0" applyNumberFormat="1" applyFont="1" applyFill="1" applyBorder="1"/>
    <xf numFmtId="14" fontId="22" fillId="24" borderId="20" xfId="0" applyNumberFormat="1" applyFont="1" applyFill="1" applyBorder="1" applyAlignment="1">
      <alignment horizontal="left" vertical="center"/>
    </xf>
    <xf numFmtId="0" fontId="15" fillId="0" borderId="0" xfId="35" applyAlignment="1"/>
    <xf numFmtId="0" fontId="15" fillId="0" borderId="0" xfId="35"/>
    <xf numFmtId="0" fontId="41" fillId="0" borderId="22" xfId="35" applyFont="1" applyBorder="1" applyAlignment="1"/>
    <xf numFmtId="177" fontId="41" fillId="0" borderId="22" xfId="33" applyNumberFormat="1" applyFont="1" applyFill="1" applyBorder="1" applyAlignment="1">
      <alignment horizontal="right" vertical="center" indent="1"/>
    </xf>
    <xf numFmtId="177" fontId="41" fillId="0" borderId="0" xfId="33" applyNumberFormat="1" applyFont="1" applyFill="1" applyBorder="1" applyAlignment="1">
      <alignment horizontal="right" vertical="center" indent="1"/>
    </xf>
    <xf numFmtId="0" fontId="41" fillId="0" borderId="0" xfId="35" applyFont="1" applyFill="1" applyBorder="1" applyAlignment="1"/>
    <xf numFmtId="0" fontId="41" fillId="0" borderId="22" xfId="35" applyFont="1" applyFill="1" applyBorder="1" applyAlignment="1"/>
    <xf numFmtId="0" fontId="15" fillId="0" borderId="0" xfId="35" applyBorder="1"/>
    <xf numFmtId="177" fontId="41" fillId="0" borderId="0" xfId="33" applyNumberFormat="1" applyFont="1" applyFill="1" applyBorder="1" applyAlignment="1">
      <alignment vertical="center"/>
    </xf>
    <xf numFmtId="0" fontId="2" fillId="0" borderId="0" xfId="48" applyFont="1" applyBorder="1"/>
    <xf numFmtId="0" fontId="41" fillId="0" borderId="0" xfId="35" applyFont="1" applyBorder="1"/>
    <xf numFmtId="0" fontId="15" fillId="0" borderId="29" xfId="35" applyBorder="1"/>
    <xf numFmtId="0" fontId="15" fillId="0" borderId="0" xfId="35" applyBorder="1" applyAlignment="1"/>
    <xf numFmtId="0" fontId="15" fillId="0" borderId="30" xfId="35" applyBorder="1"/>
    <xf numFmtId="0" fontId="15" fillId="0" borderId="25" xfId="35" applyBorder="1"/>
    <xf numFmtId="0" fontId="15" fillId="0" borderId="32" xfId="35" applyBorder="1" applyAlignment="1"/>
    <xf numFmtId="0" fontId="15" fillId="0" borderId="32" xfId="35" applyBorder="1"/>
    <xf numFmtId="0" fontId="15" fillId="0" borderId="26" xfId="35" applyBorder="1"/>
    <xf numFmtId="177" fontId="41" fillId="0" borderId="30" xfId="33" applyNumberFormat="1" applyFont="1" applyFill="1" applyBorder="1" applyAlignment="1">
      <alignment horizontal="right" vertical="center" indent="1"/>
    </xf>
    <xf numFmtId="0" fontId="15" fillId="0" borderId="27" xfId="35" applyBorder="1"/>
    <xf numFmtId="0" fontId="15" fillId="0" borderId="31" xfId="35" applyBorder="1"/>
    <xf numFmtId="0" fontId="15" fillId="0" borderId="31" xfId="35" applyBorder="1" applyAlignment="1"/>
    <xf numFmtId="4" fontId="15" fillId="0" borderId="31" xfId="35" applyNumberFormat="1" applyBorder="1"/>
    <xf numFmtId="0" fontId="15" fillId="0" borderId="28" xfId="35" applyBorder="1"/>
    <xf numFmtId="177" fontId="41" fillId="0" borderId="22" xfId="33" applyNumberFormat="1" applyFont="1" applyBorder="1" applyAlignment="1">
      <alignment horizontal="right" vertical="center" indent="1"/>
    </xf>
    <xf numFmtId="0" fontId="41" fillId="0" borderId="22" xfId="35" applyFont="1" applyBorder="1" applyAlignment="1">
      <alignment horizontal="center"/>
    </xf>
    <xf numFmtId="0" fontId="41" fillId="0" borderId="22" xfId="35" applyFont="1" applyFill="1" applyBorder="1" applyAlignment="1">
      <alignment horizontal="center"/>
    </xf>
    <xf numFmtId="0" fontId="41" fillId="0" borderId="22" xfId="35" applyFont="1" applyFill="1" applyBorder="1" applyAlignment="1">
      <alignment horizontal="center" wrapText="1"/>
    </xf>
    <xf numFmtId="1" fontId="41" fillId="0" borderId="22" xfId="33" applyNumberFormat="1" applyFont="1" applyBorder="1" applyAlignment="1">
      <alignment horizontal="center" vertical="center"/>
    </xf>
    <xf numFmtId="0" fontId="41" fillId="0" borderId="0" xfId="35" applyFont="1" applyBorder="1" applyAlignment="1">
      <alignment horizontal="center"/>
    </xf>
    <xf numFmtId="177" fontId="41" fillId="0" borderId="0" xfId="33" applyNumberFormat="1" applyFont="1" applyBorder="1" applyAlignment="1">
      <alignment horizontal="right" vertical="center" indent="1"/>
    </xf>
    <xf numFmtId="0" fontId="0" fillId="0" borderId="0" xfId="0" applyBorder="1"/>
    <xf numFmtId="1" fontId="44" fillId="31" borderId="35" xfId="33" applyNumberFormat="1" applyFont="1" applyFill="1" applyBorder="1" applyAlignment="1">
      <alignment horizontal="center" vertical="center"/>
    </xf>
    <xf numFmtId="177" fontId="44" fillId="31" borderId="35" xfId="33" applyNumberFormat="1" applyFont="1" applyFill="1" applyBorder="1" applyAlignment="1">
      <alignment horizontal="right" vertical="center"/>
    </xf>
    <xf numFmtId="0" fontId="41" fillId="0" borderId="37" xfId="35" applyFont="1" applyBorder="1" applyAlignment="1">
      <alignment horizontal="center"/>
    </xf>
    <xf numFmtId="0" fontId="41" fillId="0" borderId="38" xfId="35" applyFont="1" applyFill="1" applyBorder="1" applyAlignment="1"/>
    <xf numFmtId="0" fontId="41" fillId="0" borderId="37" xfId="35" applyFont="1" applyFill="1" applyBorder="1" applyAlignment="1">
      <alignment horizontal="center"/>
    </xf>
    <xf numFmtId="0" fontId="41" fillId="0" borderId="37" xfId="35" applyFont="1" applyFill="1" applyBorder="1" applyAlignment="1">
      <alignment horizontal="center" wrapText="1"/>
    </xf>
    <xf numFmtId="0" fontId="41" fillId="0" borderId="38" xfId="35" applyFont="1" applyBorder="1" applyAlignment="1"/>
    <xf numFmtId="0" fontId="41" fillId="0" borderId="39" xfId="35" applyFont="1" applyBorder="1" applyAlignment="1">
      <alignment horizontal="center"/>
    </xf>
    <xf numFmtId="0" fontId="41" fillId="0" borderId="40" xfId="35" applyFont="1" applyFill="1" applyBorder="1" applyAlignment="1"/>
    <xf numFmtId="0" fontId="41" fillId="0" borderId="41" xfId="35" applyFont="1" applyBorder="1" applyAlignment="1">
      <alignment horizontal="center"/>
    </xf>
    <xf numFmtId="0" fontId="41" fillId="0" borderId="42" xfId="35" applyFont="1" applyFill="1" applyBorder="1" applyAlignment="1"/>
    <xf numFmtId="0" fontId="41" fillId="0" borderId="43" xfId="35" applyFont="1" applyBorder="1" applyAlignment="1">
      <alignment horizontal="center"/>
    </xf>
    <xf numFmtId="0" fontId="46" fillId="0" borderId="35" xfId="0" applyFont="1" applyBorder="1" applyAlignment="1">
      <alignment horizontal="center"/>
    </xf>
    <xf numFmtId="0" fontId="41" fillId="0" borderId="12" xfId="35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14" fontId="2" fillId="0" borderId="42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1" fillId="0" borderId="44" xfId="35" applyFont="1" applyBorder="1" applyAlignment="1">
      <alignment horizontal="center"/>
    </xf>
    <xf numFmtId="0" fontId="41" fillId="0" borderId="11" xfId="35" applyFont="1" applyBorder="1" applyAlignment="1">
      <alignment horizontal="center"/>
    </xf>
    <xf numFmtId="0" fontId="41" fillId="0" borderId="45" xfId="35" applyFont="1" applyFill="1" applyBorder="1" applyAlignment="1"/>
    <xf numFmtId="177" fontId="41" fillId="31" borderId="22" xfId="33" applyNumberFormat="1" applyFont="1" applyFill="1" applyBorder="1" applyAlignment="1">
      <alignment horizontal="right" vertical="center" indent="1"/>
    </xf>
    <xf numFmtId="0" fontId="1" fillId="0" borderId="0" xfId="0" applyFont="1"/>
    <xf numFmtId="0" fontId="2" fillId="0" borderId="46" xfId="0" applyFont="1" applyFill="1" applyBorder="1" applyAlignment="1">
      <alignment horizontal="center"/>
    </xf>
    <xf numFmtId="0" fontId="15" fillId="0" borderId="0" xfId="35" applyFill="1" applyAlignment="1">
      <alignment horizontal="center"/>
    </xf>
    <xf numFmtId="177" fontId="41" fillId="0" borderId="0" xfId="33" applyNumberFormat="1" applyFont="1" applyFill="1" applyBorder="1" applyAlignment="1">
      <alignment horizontal="center" vertical="center"/>
    </xf>
    <xf numFmtId="0" fontId="17" fillId="0" borderId="0" xfId="35" applyFont="1" applyFill="1" applyBorder="1" applyAlignment="1">
      <alignment horizontal="center" vertical="center"/>
    </xf>
    <xf numFmtId="0" fontId="17" fillId="0" borderId="0" xfId="35" applyFont="1" applyBorder="1" applyAlignment="1">
      <alignment horizontal="center"/>
    </xf>
    <xf numFmtId="0" fontId="2" fillId="0" borderId="0" xfId="0" applyFont="1" applyAlignment="1">
      <alignment horizontal="centerContinuous"/>
    </xf>
    <xf numFmtId="0" fontId="2" fillId="0" borderId="0" xfId="0" applyFont="1"/>
    <xf numFmtId="14" fontId="2" fillId="0" borderId="0" xfId="0" applyNumberFormat="1" applyFont="1"/>
    <xf numFmtId="1" fontId="41" fillId="0" borderId="22" xfId="33" applyNumberFormat="1" applyFont="1" applyFill="1" applyBorder="1" applyAlignment="1">
      <alignment horizontal="center" vertical="center"/>
    </xf>
    <xf numFmtId="0" fontId="17" fillId="0" borderId="0" xfId="35" applyFont="1" applyFill="1" applyBorder="1" applyAlignment="1">
      <alignment vertical="center"/>
    </xf>
    <xf numFmtId="0" fontId="17" fillId="0" borderId="0" xfId="35" applyFont="1" applyBorder="1" applyAlignment="1"/>
    <xf numFmtId="0" fontId="16" fillId="0" borderId="18" xfId="0" applyFont="1" applyFill="1" applyBorder="1" applyAlignment="1">
      <alignment horizontal="center" wrapText="1"/>
    </xf>
    <xf numFmtId="0" fontId="1" fillId="29" borderId="23" xfId="0" applyFont="1" applyFill="1" applyBorder="1" applyAlignment="1">
      <alignment horizontal="center"/>
    </xf>
    <xf numFmtId="0" fontId="1" fillId="29" borderId="24" xfId="0" applyFont="1" applyFill="1" applyBorder="1" applyAlignment="1">
      <alignment horizontal="center"/>
    </xf>
    <xf numFmtId="0" fontId="15" fillId="0" borderId="0" xfId="35" applyFill="1" applyAlignment="1">
      <alignment horizontal="center"/>
    </xf>
    <xf numFmtId="0" fontId="15" fillId="0" borderId="0" xfId="35" applyAlignment="1">
      <alignment horizontal="center"/>
    </xf>
    <xf numFmtId="177" fontId="41" fillId="0" borderId="0" xfId="33" applyNumberFormat="1" applyFont="1" applyFill="1" applyBorder="1" applyAlignment="1">
      <alignment horizontal="center" vertical="center"/>
    </xf>
    <xf numFmtId="0" fontId="45" fillId="30" borderId="25" xfId="35" applyFont="1" applyFill="1" applyBorder="1" applyAlignment="1">
      <alignment horizontal="center" vertical="center"/>
    </xf>
    <xf numFmtId="0" fontId="45" fillId="30" borderId="26" xfId="35" applyFont="1" applyFill="1" applyBorder="1" applyAlignment="1">
      <alignment horizontal="center" vertical="center"/>
    </xf>
    <xf numFmtId="0" fontId="45" fillId="30" borderId="27" xfId="35" applyFont="1" applyFill="1" applyBorder="1" applyAlignment="1">
      <alignment horizontal="center" vertical="center"/>
    </xf>
    <xf numFmtId="0" fontId="45" fillId="30" borderId="28" xfId="35" applyFont="1" applyFill="1" applyBorder="1" applyAlignment="1">
      <alignment horizontal="center" vertical="center"/>
    </xf>
    <xf numFmtId="176" fontId="42" fillId="30" borderId="33" xfId="35" applyNumberFormat="1" applyFont="1" applyFill="1" applyBorder="1" applyAlignment="1">
      <alignment horizontal="center" vertical="center" wrapText="1"/>
    </xf>
    <xf numFmtId="176" fontId="42" fillId="30" borderId="34" xfId="35" applyNumberFormat="1" applyFont="1" applyFill="1" applyBorder="1" applyAlignment="1">
      <alignment horizontal="center" vertical="center" wrapText="1"/>
    </xf>
    <xf numFmtId="0" fontId="43" fillId="30" borderId="23" xfId="35" applyFont="1" applyFill="1" applyBorder="1" applyAlignment="1">
      <alignment horizontal="center" vertical="center"/>
    </xf>
    <xf numFmtId="0" fontId="43" fillId="30" borderId="36" xfId="35" applyFont="1" applyFill="1" applyBorder="1" applyAlignment="1">
      <alignment horizontal="center" vertical="center"/>
    </xf>
    <xf numFmtId="0" fontId="43" fillId="30" borderId="24" xfId="35" applyFont="1" applyFill="1" applyBorder="1" applyAlignment="1">
      <alignment horizontal="center" vertical="center"/>
    </xf>
    <xf numFmtId="1" fontId="41" fillId="0" borderId="0" xfId="33" applyNumberFormat="1" applyFont="1" applyFill="1" applyBorder="1" applyAlignment="1">
      <alignment horizontal="center" vertical="center"/>
    </xf>
    <xf numFmtId="178" fontId="15" fillId="0" borderId="0" xfId="35" applyNumberFormat="1" applyBorder="1"/>
    <xf numFmtId="1" fontId="41" fillId="0" borderId="0" xfId="33" applyNumberFormat="1" applyFont="1" applyBorder="1" applyAlignment="1">
      <alignment horizontal="center" vertical="center"/>
    </xf>
  </cellXfs>
  <cellStyles count="49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_TCONA Raw Material Charts(8026)" xfId="32"/>
    <cellStyle name="Moneda 2" xfId="33"/>
    <cellStyle name="Neutral 2" xfId="34"/>
    <cellStyle name="Normal" xfId="0" builtinId="0"/>
    <cellStyle name="Normal 2" xfId="35"/>
    <cellStyle name="Normal 3" xfId="48"/>
    <cellStyle name="Normal_TCONA Raw Material Charts(8026)" xfId="36"/>
    <cellStyle name="Notas 2" xfId="37"/>
    <cellStyle name="Porcentaje" xfId="38" builtinId="5"/>
    <cellStyle name="Porcentaje 2" xfId="39"/>
    <cellStyle name="Salida 2" xfId="40"/>
    <cellStyle name="Texto de advertencia 2" xfId="41"/>
    <cellStyle name="Texto explicativo 2" xfId="42"/>
    <cellStyle name="Título 1 2" xfId="43"/>
    <cellStyle name="Título 2 2" xfId="44"/>
    <cellStyle name="Título 3 2" xfId="45"/>
    <cellStyle name="Título 4" xfId="46"/>
    <cellStyle name="Total 2" xfId="47"/>
  </cellStyles>
  <dxfs count="0"/>
  <tableStyles count="0" defaultTableStyle="TableStyleMedium2" defaultPivotStyle="PivotStyleLight16"/>
  <colors>
    <mruColors>
      <color rgb="FF777777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600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INFLACION ACUMULADA AÑO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ER!#REF!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1BB-4575-BF63-7E697B3EDAA5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ER!#REF!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ER!#REF!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0"/>
          <c:order val="1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ER!#REF!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1BB-4575-BF63-7E697B3EDAA5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ER!#REF!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ER!#REF!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ER!#REF!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1BB-4575-BF63-7E697B3EDAA5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ER!#REF!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ER!#REF!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3898328"/>
        <c:axId val="283898720"/>
      </c:lineChart>
      <c:catAx>
        <c:axId val="2838983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3898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8389872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3898328"/>
        <c:crosses val="autoZero"/>
        <c:crossBetween val="midCat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O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>
      <c:oddHeader>&amp;A</c:oddHeader>
      <c:oddFooter>Página &amp;P</c:oddFooter>
    </c:headerFooter>
    <c:pageMargins b="1" l="0.75000000000000011" r="0.75000000000000011" t="1" header="0.511811024" footer="0.511811024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600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TIPO DE CAMBIO POR MESES COP X USD (FINAL DE MES)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4"/>
          <c:order val="0"/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00"/>
              </a:solidFill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ER!#REF!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3BE-421B-BBDE-AF73431C6859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ER!#REF!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ER!#REF!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1"/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ER!#REF!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3BE-421B-BBDE-AF73431C6859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ER!#REF!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ER!#REF!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5"/>
          <c:order val="2"/>
          <c:spPr>
            <a:ln w="25400">
              <a:solidFill>
                <a:srgbClr val="800000"/>
              </a:solidFill>
              <a:prstDash val="sysDash"/>
            </a:ln>
          </c:spPr>
          <c:marker>
            <c:symbol val="circle"/>
            <c:size val="4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ER!#REF!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3BE-421B-BBDE-AF73431C6859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ER!#REF!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ER!#REF!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3899504"/>
        <c:axId val="283899896"/>
      </c:lineChart>
      <c:catAx>
        <c:axId val="283899504"/>
        <c:scaling>
          <c:orientation val="minMax"/>
        </c:scaling>
        <c:delete val="0"/>
        <c:axPos val="b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3899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83899896"/>
        <c:scaling>
          <c:orientation val="minMax"/>
          <c:min val="19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3899504"/>
        <c:crosses val="autoZero"/>
        <c:crossBetween val="midCat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O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>
      <c:oddHeader>&amp;A</c:oddHeader>
      <c:oddFooter>Página &amp;P</c:oddFooter>
    </c:headerFooter>
    <c:pageMargins b="1" l="0.75000000000000011" r="0.75000000000000011" t="1" header="0.511811024" footer="0.511811024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TIPO DE CAMBIO POR MESES COP/USD (PROMEDIO MES)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4"/>
          <c:order val="0"/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00"/>
              </a:solidFill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ER!$B$8:$B$38</c:f>
              <c:numCache>
                <c:formatCode>m/d/yyyy</c:formatCode>
                <c:ptCount val="31"/>
                <c:pt idx="0">
                  <c:v>39113</c:v>
                </c:pt>
                <c:pt idx="1">
                  <c:v>39141</c:v>
                </c:pt>
                <c:pt idx="2">
                  <c:v>39172</c:v>
                </c:pt>
                <c:pt idx="3">
                  <c:v>39202</c:v>
                </c:pt>
                <c:pt idx="4">
                  <c:v>39233</c:v>
                </c:pt>
                <c:pt idx="5">
                  <c:v>39263</c:v>
                </c:pt>
                <c:pt idx="6">
                  <c:v>39294</c:v>
                </c:pt>
                <c:pt idx="7">
                  <c:v>39325</c:v>
                </c:pt>
                <c:pt idx="8">
                  <c:v>39355</c:v>
                </c:pt>
                <c:pt idx="9">
                  <c:v>39386</c:v>
                </c:pt>
                <c:pt idx="10">
                  <c:v>39416</c:v>
                </c:pt>
                <c:pt idx="11">
                  <c:v>39447</c:v>
                </c:pt>
                <c:pt idx="12">
                  <c:v>39478</c:v>
                </c:pt>
                <c:pt idx="13">
                  <c:v>39507</c:v>
                </c:pt>
                <c:pt idx="14">
                  <c:v>39538</c:v>
                </c:pt>
                <c:pt idx="15">
                  <c:v>39568</c:v>
                </c:pt>
                <c:pt idx="16">
                  <c:v>39599</c:v>
                </c:pt>
                <c:pt idx="17">
                  <c:v>39629</c:v>
                </c:pt>
                <c:pt idx="18">
                  <c:v>39660</c:v>
                </c:pt>
                <c:pt idx="19">
                  <c:v>39691</c:v>
                </c:pt>
                <c:pt idx="20">
                  <c:v>39721</c:v>
                </c:pt>
                <c:pt idx="21">
                  <c:v>39752</c:v>
                </c:pt>
                <c:pt idx="22">
                  <c:v>39782</c:v>
                </c:pt>
                <c:pt idx="23">
                  <c:v>39813</c:v>
                </c:pt>
                <c:pt idx="24">
                  <c:v>39844</c:v>
                </c:pt>
                <c:pt idx="25">
                  <c:v>39872</c:v>
                </c:pt>
                <c:pt idx="26">
                  <c:v>39903</c:v>
                </c:pt>
                <c:pt idx="27">
                  <c:v>39933</c:v>
                </c:pt>
                <c:pt idx="28">
                  <c:v>39964</c:v>
                </c:pt>
                <c:pt idx="29">
                  <c:v>39994</c:v>
                </c:pt>
                <c:pt idx="30">
                  <c:v>40025</c:v>
                </c:pt>
              </c:numCache>
            </c:numRef>
          </c:cat>
          <c:val>
            <c:numRef>
              <c:f>ER!#REF!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866-4AA9-9281-F8D23437E99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ER!#REF!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</c:extLst>
        </c:ser>
        <c:ser>
          <c:idx val="2"/>
          <c:order val="1"/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ER!$B$8:$B$38</c:f>
              <c:numCache>
                <c:formatCode>m/d/yyyy</c:formatCode>
                <c:ptCount val="31"/>
                <c:pt idx="0">
                  <c:v>39113</c:v>
                </c:pt>
                <c:pt idx="1">
                  <c:v>39141</c:v>
                </c:pt>
                <c:pt idx="2">
                  <c:v>39172</c:v>
                </c:pt>
                <c:pt idx="3">
                  <c:v>39202</c:v>
                </c:pt>
                <c:pt idx="4">
                  <c:v>39233</c:v>
                </c:pt>
                <c:pt idx="5">
                  <c:v>39263</c:v>
                </c:pt>
                <c:pt idx="6">
                  <c:v>39294</c:v>
                </c:pt>
                <c:pt idx="7">
                  <c:v>39325</c:v>
                </c:pt>
                <c:pt idx="8">
                  <c:v>39355</c:v>
                </c:pt>
                <c:pt idx="9">
                  <c:v>39386</c:v>
                </c:pt>
                <c:pt idx="10">
                  <c:v>39416</c:v>
                </c:pt>
                <c:pt idx="11">
                  <c:v>39447</c:v>
                </c:pt>
                <c:pt idx="12">
                  <c:v>39478</c:v>
                </c:pt>
                <c:pt idx="13">
                  <c:v>39507</c:v>
                </c:pt>
                <c:pt idx="14">
                  <c:v>39538</c:v>
                </c:pt>
                <c:pt idx="15">
                  <c:v>39568</c:v>
                </c:pt>
                <c:pt idx="16">
                  <c:v>39599</c:v>
                </c:pt>
                <c:pt idx="17">
                  <c:v>39629</c:v>
                </c:pt>
                <c:pt idx="18">
                  <c:v>39660</c:v>
                </c:pt>
                <c:pt idx="19">
                  <c:v>39691</c:v>
                </c:pt>
                <c:pt idx="20">
                  <c:v>39721</c:v>
                </c:pt>
                <c:pt idx="21">
                  <c:v>39752</c:v>
                </c:pt>
                <c:pt idx="22">
                  <c:v>39782</c:v>
                </c:pt>
                <c:pt idx="23">
                  <c:v>39813</c:v>
                </c:pt>
                <c:pt idx="24">
                  <c:v>39844</c:v>
                </c:pt>
                <c:pt idx="25">
                  <c:v>39872</c:v>
                </c:pt>
                <c:pt idx="26">
                  <c:v>39903</c:v>
                </c:pt>
                <c:pt idx="27">
                  <c:v>39933</c:v>
                </c:pt>
                <c:pt idx="28">
                  <c:v>39964</c:v>
                </c:pt>
                <c:pt idx="29">
                  <c:v>39994</c:v>
                </c:pt>
                <c:pt idx="30">
                  <c:v>40025</c:v>
                </c:pt>
              </c:numCache>
            </c:numRef>
          </c:cat>
          <c:val>
            <c:numRef>
              <c:f>ER!#REF!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866-4AA9-9281-F8D23437E99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ER!#REF!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</c:extLst>
        </c:ser>
        <c:ser>
          <c:idx val="5"/>
          <c:order val="2"/>
          <c:spPr>
            <a:ln w="25400">
              <a:solidFill>
                <a:srgbClr val="0000FF"/>
              </a:solidFill>
              <a:prstDash val="sysDash"/>
            </a:ln>
          </c:spPr>
          <c:marker>
            <c:symbol val="circle"/>
            <c:size val="4"/>
            <c:spPr>
              <a:solidFill>
                <a:srgbClr val="0000FF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ER!$B$8:$B$38</c:f>
              <c:numCache>
                <c:formatCode>m/d/yyyy</c:formatCode>
                <c:ptCount val="31"/>
                <c:pt idx="0">
                  <c:v>39113</c:v>
                </c:pt>
                <c:pt idx="1">
                  <c:v>39141</c:v>
                </c:pt>
                <c:pt idx="2">
                  <c:v>39172</c:v>
                </c:pt>
                <c:pt idx="3">
                  <c:v>39202</c:v>
                </c:pt>
                <c:pt idx="4">
                  <c:v>39233</c:v>
                </c:pt>
                <c:pt idx="5">
                  <c:v>39263</c:v>
                </c:pt>
                <c:pt idx="6">
                  <c:v>39294</c:v>
                </c:pt>
                <c:pt idx="7">
                  <c:v>39325</c:v>
                </c:pt>
                <c:pt idx="8">
                  <c:v>39355</c:v>
                </c:pt>
                <c:pt idx="9">
                  <c:v>39386</c:v>
                </c:pt>
                <c:pt idx="10">
                  <c:v>39416</c:v>
                </c:pt>
                <c:pt idx="11">
                  <c:v>39447</c:v>
                </c:pt>
                <c:pt idx="12">
                  <c:v>39478</c:v>
                </c:pt>
                <c:pt idx="13">
                  <c:v>39507</c:v>
                </c:pt>
                <c:pt idx="14">
                  <c:v>39538</c:v>
                </c:pt>
                <c:pt idx="15">
                  <c:v>39568</c:v>
                </c:pt>
                <c:pt idx="16">
                  <c:v>39599</c:v>
                </c:pt>
                <c:pt idx="17">
                  <c:v>39629</c:v>
                </c:pt>
                <c:pt idx="18">
                  <c:v>39660</c:v>
                </c:pt>
                <c:pt idx="19">
                  <c:v>39691</c:v>
                </c:pt>
                <c:pt idx="20">
                  <c:v>39721</c:v>
                </c:pt>
                <c:pt idx="21">
                  <c:v>39752</c:v>
                </c:pt>
                <c:pt idx="22">
                  <c:v>39782</c:v>
                </c:pt>
                <c:pt idx="23">
                  <c:v>39813</c:v>
                </c:pt>
                <c:pt idx="24">
                  <c:v>39844</c:v>
                </c:pt>
                <c:pt idx="25">
                  <c:v>39872</c:v>
                </c:pt>
                <c:pt idx="26">
                  <c:v>39903</c:v>
                </c:pt>
                <c:pt idx="27">
                  <c:v>39933</c:v>
                </c:pt>
                <c:pt idx="28">
                  <c:v>39964</c:v>
                </c:pt>
                <c:pt idx="29">
                  <c:v>39994</c:v>
                </c:pt>
                <c:pt idx="30">
                  <c:v>40025</c:v>
                </c:pt>
              </c:numCache>
            </c:numRef>
          </c:cat>
          <c:val>
            <c:numRef>
              <c:f>ER!#REF!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866-4AA9-9281-F8D23437E99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ER!#REF!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022432"/>
        <c:axId val="278022824"/>
      </c:lineChart>
      <c:catAx>
        <c:axId val="278022432"/>
        <c:scaling>
          <c:orientation val="minMax"/>
        </c:scaling>
        <c:delete val="0"/>
        <c:axPos val="b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m/d/yyyy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0228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8022824"/>
        <c:scaling>
          <c:orientation val="minMax"/>
          <c:max val="2600"/>
          <c:min val="1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022432"/>
        <c:crosses val="autoZero"/>
        <c:crossBetween val="midCat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O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11" r="0.750000000000000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graphicFrame macro="">
      <xdr:nvGraphicFramePr>
        <xdr:cNvPr id="2625" name="Gráfico 1">
          <a:extLst>
            <a:ext uri="{FF2B5EF4-FFF2-40B4-BE49-F238E27FC236}">
              <a16:creationId xmlns="" xmlns:a16="http://schemas.microsoft.com/office/drawing/2014/main" id="{00000000-0008-0000-0200-0000410A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graphicFrame macro="">
      <xdr:nvGraphicFramePr>
        <xdr:cNvPr id="2626" name="Gráfico 2">
          <a:extLst>
            <a:ext uri="{FF2B5EF4-FFF2-40B4-BE49-F238E27FC236}">
              <a16:creationId xmlns="" xmlns:a16="http://schemas.microsoft.com/office/drawing/2014/main" id="{00000000-0008-0000-0200-0000420A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38</xdr:row>
      <xdr:rowOff>0</xdr:rowOff>
    </xdr:from>
    <xdr:to>
      <xdr:col>4</xdr:col>
      <xdr:colOff>0</xdr:colOff>
      <xdr:row>38</xdr:row>
      <xdr:rowOff>0</xdr:rowOff>
    </xdr:to>
    <xdr:graphicFrame macro="">
      <xdr:nvGraphicFramePr>
        <xdr:cNvPr id="2627" name="Gráfico 3">
          <a:extLst>
            <a:ext uri="{FF2B5EF4-FFF2-40B4-BE49-F238E27FC236}">
              <a16:creationId xmlns="" xmlns:a16="http://schemas.microsoft.com/office/drawing/2014/main" id="{00000000-0008-0000-0200-0000430A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1</xdr:row>
      <xdr:rowOff>76200</xdr:rowOff>
    </xdr:from>
    <xdr:to>
      <xdr:col>4</xdr:col>
      <xdr:colOff>609600</xdr:colOff>
      <xdr:row>4</xdr:row>
      <xdr:rowOff>104775</xdr:rowOff>
    </xdr:to>
    <xdr:pic>
      <xdr:nvPicPr>
        <xdr:cNvPr id="13" name="12 Imagen" descr="http://gestech.com.co/wp-content/themes/gestech/img/cerrejon-logo.jpg">
          <a:extLst>
            <a:ext uri="{FF2B5EF4-FFF2-40B4-BE49-F238E27FC236}">
              <a16:creationId xmlns="" xmlns:a16="http://schemas.microsoft.com/office/drawing/2014/main" id="{00000000-0008-0000-04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47650"/>
          <a:ext cx="15716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371475</xdr:colOff>
      <xdr:row>1</xdr:row>
      <xdr:rowOff>209550</xdr:rowOff>
    </xdr:from>
    <xdr:to>
      <xdr:col>7</xdr:col>
      <xdr:colOff>1097280</xdr:colOff>
      <xdr:row>4</xdr:row>
      <xdr:rowOff>66674</xdr:rowOff>
    </xdr:to>
    <xdr:pic>
      <xdr:nvPicPr>
        <xdr:cNvPr id="8" name="7 Imagen" descr="H:\Documents and Settings\Administrador\Escritorio\ZONA GUAJIRA\PLANTILLAS KAL TIRE\NUEVAS\KalTire-MiningServices-Logo-RGB.jpg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0" y="381000"/>
          <a:ext cx="1611630" cy="4857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tabColor indexed="13"/>
  </sheetPr>
  <dimension ref="A1:V24"/>
  <sheetViews>
    <sheetView showGridLines="0" workbookViewId="0">
      <selection activeCell="N30" sqref="N30"/>
    </sheetView>
  </sheetViews>
  <sheetFormatPr baseColWidth="10" defaultColWidth="11.42578125" defaultRowHeight="12" x14ac:dyDescent="0.2"/>
  <cols>
    <col min="1" max="1" width="10.42578125" style="56" customWidth="1"/>
    <col min="2" max="5" width="7.140625" style="56" customWidth="1"/>
    <col min="6" max="6" width="0.85546875" style="56" customWidth="1"/>
    <col min="7" max="10" width="7.140625" style="56" customWidth="1"/>
    <col min="11" max="11" width="0.85546875" style="56" customWidth="1"/>
    <col min="12" max="15" width="7.140625" style="56" customWidth="1"/>
    <col min="16" max="16" width="0.85546875" style="56" customWidth="1"/>
    <col min="17" max="17" width="9.140625" style="56" bestFit="1" customWidth="1"/>
    <col min="18" max="18" width="5" style="56" bestFit="1" customWidth="1"/>
    <col min="19" max="19" width="4.5703125" style="56" bestFit="1" customWidth="1"/>
    <col min="20" max="21" width="7" style="56" bestFit="1" customWidth="1"/>
    <col min="22" max="22" width="5" style="56" bestFit="1" customWidth="1"/>
    <col min="23" max="16384" width="11.42578125" style="56"/>
  </cols>
  <sheetData>
    <row r="1" spans="1:22" ht="15" customHeight="1" x14ac:dyDescent="0.2">
      <c r="A1" s="62"/>
    </row>
    <row r="2" spans="1:22" ht="11.25" customHeight="1" x14ac:dyDescent="0.2">
      <c r="A2" s="56" t="s">
        <v>0</v>
      </c>
    </row>
    <row r="3" spans="1:22" ht="15" customHeight="1" x14ac:dyDescent="0.2">
      <c r="A3" s="56" t="s">
        <v>1</v>
      </c>
      <c r="F3" s="63"/>
      <c r="K3" s="63"/>
    </row>
    <row r="4" spans="1:22" s="65" customFormat="1" ht="15" customHeight="1" x14ac:dyDescent="0.2">
      <c r="A4" s="64"/>
      <c r="B4" s="158" t="s">
        <v>2</v>
      </c>
      <c r="C4" s="158"/>
      <c r="D4" s="158"/>
      <c r="E4" s="158"/>
      <c r="F4" s="64"/>
      <c r="G4" s="158" t="s">
        <v>3</v>
      </c>
      <c r="H4" s="158"/>
      <c r="I4" s="158"/>
      <c r="J4" s="158"/>
      <c r="K4" s="64"/>
      <c r="L4" s="158" t="s">
        <v>4</v>
      </c>
      <c r="M4" s="158"/>
      <c r="N4" s="158"/>
      <c r="O4" s="158"/>
      <c r="Q4" s="56"/>
      <c r="R4" s="56"/>
      <c r="S4" s="56"/>
      <c r="T4" s="56"/>
      <c r="U4" s="56"/>
      <c r="V4" s="56"/>
    </row>
    <row r="5" spans="1:22" s="65" customFormat="1" ht="15" customHeight="1" x14ac:dyDescent="0.2">
      <c r="A5" s="66"/>
      <c r="B5" s="67">
        <v>2006</v>
      </c>
      <c r="C5" s="67">
        <v>2007</v>
      </c>
      <c r="D5" s="67">
        <v>2008</v>
      </c>
      <c r="E5" s="67">
        <v>2009</v>
      </c>
      <c r="F5" s="68"/>
      <c r="G5" s="67">
        <v>2006</v>
      </c>
      <c r="H5" s="67">
        <v>2007</v>
      </c>
      <c r="I5" s="67">
        <v>2008</v>
      </c>
      <c r="J5" s="67">
        <v>2009</v>
      </c>
      <c r="K5" s="69"/>
      <c r="L5" s="67">
        <v>2006</v>
      </c>
      <c r="M5" s="67">
        <v>2007</v>
      </c>
      <c r="N5" s="67">
        <v>2008</v>
      </c>
      <c r="O5" s="67">
        <v>2009</v>
      </c>
      <c r="Q5" s="56"/>
      <c r="R5" s="56"/>
      <c r="S5" s="56"/>
      <c r="T5" s="56"/>
      <c r="U5" s="56"/>
      <c r="V5" s="56"/>
    </row>
    <row r="6" spans="1:22" s="65" customFormat="1" ht="12.75" customHeight="1" x14ac:dyDescent="0.2">
      <c r="A6" s="70" t="s">
        <v>5</v>
      </c>
      <c r="B6" s="71">
        <v>0.54</v>
      </c>
      <c r="C6" s="71">
        <v>0.77</v>
      </c>
      <c r="D6" s="71">
        <v>1.06</v>
      </c>
      <c r="E6" s="71">
        <v>0.59</v>
      </c>
      <c r="F6" s="71"/>
      <c r="G6" s="71">
        <v>0.54</v>
      </c>
      <c r="H6" s="71">
        <v>0.77</v>
      </c>
      <c r="I6" s="71">
        <v>1.06</v>
      </c>
      <c r="J6" s="71">
        <v>0.59</v>
      </c>
      <c r="K6" s="71"/>
      <c r="L6" s="71">
        <v>4.5599999999999996</v>
      </c>
      <c r="M6" s="71">
        <v>4.71</v>
      </c>
      <c r="N6" s="71">
        <v>6</v>
      </c>
      <c r="O6" s="71">
        <v>7.18</v>
      </c>
      <c r="Q6" s="56"/>
      <c r="R6" s="56"/>
      <c r="S6" s="56"/>
      <c r="T6" s="56"/>
      <c r="U6" s="56"/>
      <c r="V6" s="56"/>
    </row>
    <row r="7" spans="1:22" s="65" customFormat="1" ht="12.75" customHeight="1" x14ac:dyDescent="0.2">
      <c r="A7" s="72" t="s">
        <v>6</v>
      </c>
      <c r="B7" s="71">
        <v>0.66</v>
      </c>
      <c r="C7" s="71">
        <v>1.17</v>
      </c>
      <c r="D7" s="71">
        <v>1.51</v>
      </c>
      <c r="E7" s="71">
        <v>0.84</v>
      </c>
      <c r="F7" s="71"/>
      <c r="G7" s="71">
        <v>1.2</v>
      </c>
      <c r="H7" s="71">
        <v>1.95</v>
      </c>
      <c r="I7" s="71">
        <v>2.58</v>
      </c>
      <c r="J7" s="71">
        <v>1.43</v>
      </c>
      <c r="K7" s="71"/>
      <c r="L7" s="71">
        <v>4.1900000000000004</v>
      </c>
      <c r="M7" s="71">
        <v>5.25</v>
      </c>
      <c r="N7" s="71">
        <v>6.35</v>
      </c>
      <c r="O7" s="71">
        <v>6.47</v>
      </c>
      <c r="Q7" s="56"/>
      <c r="R7" s="56"/>
      <c r="S7" s="56"/>
      <c r="T7" s="56"/>
      <c r="U7" s="56"/>
      <c r="V7" s="56"/>
    </row>
    <row r="8" spans="1:22" s="65" customFormat="1" ht="12.75" customHeight="1" x14ac:dyDescent="0.2">
      <c r="A8" s="72" t="s">
        <v>7</v>
      </c>
      <c r="B8" s="71">
        <v>0.7</v>
      </c>
      <c r="C8" s="71">
        <v>1.21</v>
      </c>
      <c r="D8" s="71">
        <v>0.81</v>
      </c>
      <c r="E8" s="71">
        <v>0.5</v>
      </c>
      <c r="F8" s="71"/>
      <c r="G8" s="71">
        <v>1.91</v>
      </c>
      <c r="H8" s="71">
        <v>3.18</v>
      </c>
      <c r="I8" s="71">
        <v>3.41</v>
      </c>
      <c r="J8" s="71">
        <v>1.94</v>
      </c>
      <c r="K8" s="71"/>
      <c r="L8" s="71">
        <v>4.1100000000000003</v>
      </c>
      <c r="M8" s="71">
        <v>5.78</v>
      </c>
      <c r="N8" s="71">
        <v>5.93</v>
      </c>
      <c r="O8" s="71">
        <v>6.14</v>
      </c>
      <c r="Q8" s="56"/>
      <c r="R8" s="56"/>
      <c r="S8" s="56"/>
      <c r="T8" s="56"/>
      <c r="U8" s="56"/>
      <c r="V8" s="56"/>
    </row>
    <row r="9" spans="1:22" s="65" customFormat="1" ht="12.75" customHeight="1" x14ac:dyDescent="0.2">
      <c r="A9" s="72" t="s">
        <v>8</v>
      </c>
      <c r="B9" s="71">
        <v>0.45</v>
      </c>
      <c r="C9" s="71">
        <v>0.9</v>
      </c>
      <c r="D9" s="71">
        <v>0.71</v>
      </c>
      <c r="E9" s="71">
        <v>0.32</v>
      </c>
      <c r="F9" s="71"/>
      <c r="G9" s="71">
        <v>2.37</v>
      </c>
      <c r="H9" s="71">
        <v>4.1100000000000003</v>
      </c>
      <c r="I9" s="71">
        <v>4.1500000000000004</v>
      </c>
      <c r="J9" s="71">
        <v>2.2599999999999998</v>
      </c>
      <c r="K9" s="71"/>
      <c r="L9" s="71">
        <v>4.12</v>
      </c>
      <c r="M9" s="71">
        <v>6.26</v>
      </c>
      <c r="N9" s="71">
        <v>5.73</v>
      </c>
      <c r="O9" s="71">
        <v>5.73</v>
      </c>
    </row>
    <row r="10" spans="1:22" s="65" customFormat="1" ht="12.75" customHeight="1" x14ac:dyDescent="0.2">
      <c r="A10" s="72" t="s">
        <v>9</v>
      </c>
      <c r="B10" s="71">
        <v>0.33</v>
      </c>
      <c r="C10" s="71">
        <v>0.3</v>
      </c>
      <c r="D10" s="71">
        <v>0.93</v>
      </c>
      <c r="E10" s="71">
        <v>0.01</v>
      </c>
      <c r="F10" s="71"/>
      <c r="G10" s="71">
        <v>2.71</v>
      </c>
      <c r="H10" s="71">
        <v>4.42</v>
      </c>
      <c r="I10" s="71">
        <v>5.12</v>
      </c>
      <c r="J10" s="71">
        <v>2.2799999999999998</v>
      </c>
      <c r="K10" s="73"/>
      <c r="L10" s="71">
        <v>4.04</v>
      </c>
      <c r="M10" s="71">
        <v>6.23</v>
      </c>
      <c r="N10" s="71">
        <v>6.39</v>
      </c>
      <c r="O10" s="71">
        <v>4.7699999999999996</v>
      </c>
    </row>
    <row r="11" spans="1:22" s="65" customFormat="1" ht="12.75" customHeight="1" x14ac:dyDescent="0.2">
      <c r="A11" s="72" t="s">
        <v>10</v>
      </c>
      <c r="B11" s="71">
        <v>0.3</v>
      </c>
      <c r="C11" s="71">
        <v>0.12</v>
      </c>
      <c r="D11" s="71">
        <v>0.86</v>
      </c>
      <c r="E11" s="71">
        <v>-0.06</v>
      </c>
      <c r="F11" s="71"/>
      <c r="G11" s="71">
        <v>3.02</v>
      </c>
      <c r="H11" s="71">
        <v>4.55</v>
      </c>
      <c r="I11" s="71">
        <v>6.02</v>
      </c>
      <c r="J11" s="71">
        <v>2.2200000000000002</v>
      </c>
      <c r="K11" s="71"/>
      <c r="L11" s="71">
        <v>3.94</v>
      </c>
      <c r="M11" s="71">
        <v>6.03</v>
      </c>
      <c r="N11" s="71">
        <v>7.18</v>
      </c>
      <c r="O11" s="71">
        <v>3.81</v>
      </c>
    </row>
    <row r="12" spans="1:22" s="65" customFormat="1" ht="12.75" customHeight="1" x14ac:dyDescent="0.2">
      <c r="A12" s="72" t="s">
        <v>11</v>
      </c>
      <c r="B12" s="71">
        <v>0.41</v>
      </c>
      <c r="C12" s="71">
        <v>0.17</v>
      </c>
      <c r="D12" s="71">
        <v>0.48</v>
      </c>
      <c r="E12" s="71">
        <v>-0.04</v>
      </c>
      <c r="F12" s="71"/>
      <c r="G12" s="71">
        <v>3.44</v>
      </c>
      <c r="H12" s="71">
        <v>4.72</v>
      </c>
      <c r="I12" s="71">
        <v>6.53</v>
      </c>
      <c r="J12" s="71">
        <v>2.1800000000000002</v>
      </c>
      <c r="K12" s="71"/>
      <c r="L12" s="71">
        <v>4.32</v>
      </c>
      <c r="M12" s="71">
        <v>5.77</v>
      </c>
      <c r="N12" s="71">
        <v>7.52</v>
      </c>
      <c r="O12" s="71">
        <v>3.28</v>
      </c>
    </row>
    <row r="13" spans="1:22" s="65" customFormat="1" ht="12.75" customHeight="1" x14ac:dyDescent="0.2">
      <c r="A13" s="72" t="s">
        <v>12</v>
      </c>
      <c r="B13" s="71">
        <v>0.39</v>
      </c>
      <c r="C13" s="71">
        <v>-0.13</v>
      </c>
      <c r="D13" s="71">
        <v>0.19</v>
      </c>
      <c r="E13" s="71">
        <v>0.04</v>
      </c>
      <c r="F13" s="71"/>
      <c r="G13" s="71">
        <v>3.85</v>
      </c>
      <c r="H13" s="71">
        <v>4.58</v>
      </c>
      <c r="I13" s="71">
        <v>6.74</v>
      </c>
      <c r="J13" s="71">
        <v>2.23</v>
      </c>
      <c r="K13" s="71"/>
      <c r="L13" s="71">
        <v>4.72</v>
      </c>
      <c r="M13" s="71">
        <v>5.22</v>
      </c>
      <c r="N13" s="71">
        <v>7.87</v>
      </c>
      <c r="O13" s="71">
        <v>3.13</v>
      </c>
    </row>
    <row r="14" spans="1:22" s="65" customFormat="1" ht="12.75" customHeight="1" x14ac:dyDescent="0.2">
      <c r="A14" s="72" t="s">
        <v>13</v>
      </c>
      <c r="B14" s="71">
        <v>0.28999999999999998</v>
      </c>
      <c r="C14" s="71">
        <v>0.08</v>
      </c>
      <c r="D14" s="71">
        <v>-0.19</v>
      </c>
      <c r="E14" s="71">
        <v>-0.11</v>
      </c>
      <c r="F14" s="71"/>
      <c r="G14" s="71">
        <v>4.1500000000000004</v>
      </c>
      <c r="H14" s="71">
        <v>4.67</v>
      </c>
      <c r="I14" s="71">
        <v>6.53</v>
      </c>
      <c r="J14" s="71">
        <v>2.12</v>
      </c>
      <c r="K14" s="71"/>
      <c r="L14" s="71">
        <v>4.58</v>
      </c>
      <c r="M14" s="71">
        <v>5.01</v>
      </c>
      <c r="N14" s="71">
        <v>7.57</v>
      </c>
      <c r="O14" s="71">
        <v>3.21</v>
      </c>
    </row>
    <row r="15" spans="1:22" s="65" customFormat="1" ht="12.75" customHeight="1" x14ac:dyDescent="0.2">
      <c r="A15" s="72" t="s">
        <v>14</v>
      </c>
      <c r="B15" s="71">
        <v>-0.14000000000000001</v>
      </c>
      <c r="C15" s="71">
        <v>0.01</v>
      </c>
      <c r="D15" s="71">
        <v>0.35</v>
      </c>
      <c r="E15" s="73">
        <v>-0.13</v>
      </c>
      <c r="F15" s="71"/>
      <c r="G15" s="71">
        <v>4</v>
      </c>
      <c r="H15" s="71">
        <v>4.68</v>
      </c>
      <c r="I15" s="71">
        <v>6.9</v>
      </c>
      <c r="J15" s="73">
        <v>1.98</v>
      </c>
      <c r="K15" s="71"/>
      <c r="L15" s="71">
        <v>4.1900000000000004</v>
      </c>
      <c r="M15" s="71">
        <v>5.16</v>
      </c>
      <c r="N15" s="71">
        <v>7.94</v>
      </c>
      <c r="O15" s="73">
        <v>2.72</v>
      </c>
    </row>
    <row r="16" spans="1:22" s="65" customFormat="1" ht="12.75" customHeight="1" x14ac:dyDescent="0.2">
      <c r="A16" s="72" t="s">
        <v>15</v>
      </c>
      <c r="B16" s="71">
        <v>0.24</v>
      </c>
      <c r="C16" s="71">
        <v>0.47</v>
      </c>
      <c r="D16" s="71">
        <v>0.28000000000000003</v>
      </c>
      <c r="E16" s="71"/>
      <c r="F16" s="71"/>
      <c r="G16" s="71">
        <v>4.24</v>
      </c>
      <c r="H16" s="71">
        <v>5.17</v>
      </c>
      <c r="I16" s="71">
        <v>7.2</v>
      </c>
      <c r="J16" s="71"/>
      <c r="K16" s="71"/>
      <c r="L16" s="71">
        <v>4.3099999999999996</v>
      </c>
      <c r="M16" s="71">
        <v>5.41</v>
      </c>
      <c r="N16" s="71">
        <v>7.73</v>
      </c>
      <c r="O16" s="71"/>
    </row>
    <row r="17" spans="1:15" s="77" customFormat="1" ht="12.75" customHeight="1" x14ac:dyDescent="0.2">
      <c r="A17" s="74" t="s">
        <v>16</v>
      </c>
      <c r="B17" s="75">
        <v>0.23</v>
      </c>
      <c r="C17" s="75">
        <v>0.49</v>
      </c>
      <c r="D17" s="75">
        <v>0.44</v>
      </c>
      <c r="E17" s="76"/>
      <c r="F17" s="75"/>
      <c r="G17" s="75">
        <v>4.4800000000000004</v>
      </c>
      <c r="H17" s="75">
        <v>5.69</v>
      </c>
      <c r="I17" s="75">
        <v>7.67</v>
      </c>
      <c r="J17" s="76"/>
      <c r="K17" s="75"/>
      <c r="L17" s="75">
        <v>4.4800000000000004</v>
      </c>
      <c r="M17" s="75">
        <v>5.69</v>
      </c>
      <c r="N17" s="75">
        <v>7.67</v>
      </c>
      <c r="O17" s="76"/>
    </row>
    <row r="18" spans="1:15" ht="9.75" customHeight="1" x14ac:dyDescent="0.2">
      <c r="A18" s="78" t="s">
        <v>17</v>
      </c>
    </row>
    <row r="19" spans="1:15" ht="9.75" customHeight="1" x14ac:dyDescent="0.2">
      <c r="A19" s="79">
        <v>40122</v>
      </c>
      <c r="I19" s="80">
        <f>+I17-I11</f>
        <v>1.6500000000000004</v>
      </c>
    </row>
    <row r="21" spans="1:15" x14ac:dyDescent="0.2">
      <c r="A21" s="60"/>
    </row>
    <row r="24" spans="1:15" ht="12.75" x14ac:dyDescent="0.2">
      <c r="M24"/>
    </row>
  </sheetData>
  <sheetProtection password="CC77" sheet="1" objects="1" scenarios="1" selectLockedCells="1" selectUnlockedCells="1"/>
  <mergeCells count="3">
    <mergeCell ref="B4:E4"/>
    <mergeCell ref="G4:J4"/>
    <mergeCell ref="L4:O4"/>
  </mergeCells>
  <phoneticPr fontId="0" type="noConversion"/>
  <pageMargins left="0.75" right="0.75" top="1" bottom="1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>
    <tabColor indexed="13"/>
  </sheetPr>
  <dimension ref="C1:X155"/>
  <sheetViews>
    <sheetView topLeftCell="C1" workbookViewId="0">
      <pane xSplit="1" ySplit="8" topLeftCell="D9" activePane="bottomRight" state="frozen"/>
      <selection pane="topRight" activeCell="N30" sqref="N30"/>
      <selection pane="bottomLeft" activeCell="N30" sqref="N30"/>
      <selection pane="bottomRight" activeCell="N30" sqref="N30"/>
    </sheetView>
  </sheetViews>
  <sheetFormatPr baseColWidth="10" defaultColWidth="11" defaultRowHeight="12" x14ac:dyDescent="0.15"/>
  <cols>
    <col min="1" max="1" width="11" style="2"/>
    <col min="2" max="2" width="29.28515625" style="2" customWidth="1"/>
    <col min="3" max="4" width="14.42578125" style="2" customWidth="1"/>
    <col min="5" max="5" width="15.5703125" style="2" customWidth="1"/>
    <col min="6" max="6" width="14.42578125" style="2" customWidth="1"/>
    <col min="7" max="7" width="18.28515625" style="2" customWidth="1"/>
    <col min="8" max="8" width="17.140625" style="2" customWidth="1"/>
    <col min="9" max="9" width="14.42578125" style="3" customWidth="1"/>
    <col min="10" max="11" width="13.7109375" style="2" customWidth="1"/>
    <col min="12" max="12" width="15.85546875" style="2" customWidth="1"/>
    <col min="13" max="13" width="13.7109375" style="2" customWidth="1"/>
    <col min="14" max="23" width="11" style="2"/>
    <col min="24" max="24" width="11.28515625" style="2" bestFit="1" customWidth="1"/>
    <col min="25" max="16384" width="11" style="2"/>
  </cols>
  <sheetData>
    <row r="1" spans="3:13" ht="13.5" customHeight="1" x14ac:dyDescent="0.15">
      <c r="D1" s="2">
        <v>0.22</v>
      </c>
      <c r="E1" s="2">
        <v>0.11</v>
      </c>
      <c r="F1" s="2">
        <v>0.115</v>
      </c>
      <c r="G1" s="2">
        <v>8.5000000000000006E-2</v>
      </c>
      <c r="H1" s="2">
        <v>0.26</v>
      </c>
      <c r="I1" s="3">
        <v>0.21</v>
      </c>
      <c r="J1" s="4">
        <f>SUM(D1:I1)</f>
        <v>1</v>
      </c>
      <c r="K1" s="4"/>
      <c r="L1" s="4"/>
      <c r="M1" s="4"/>
    </row>
    <row r="2" spans="3:13" x14ac:dyDescent="0.15">
      <c r="E2" s="5" t="s">
        <v>18</v>
      </c>
    </row>
    <row r="3" spans="3:13" x14ac:dyDescent="0.15">
      <c r="E3" s="5" t="s">
        <v>19</v>
      </c>
    </row>
    <row r="4" spans="3:13" x14ac:dyDescent="0.15">
      <c r="J4" s="6" t="s">
        <v>20</v>
      </c>
      <c r="K4" s="6"/>
      <c r="L4" s="7" t="s">
        <v>21</v>
      </c>
      <c r="M4" s="7" t="s">
        <v>22</v>
      </c>
    </row>
    <row r="5" spans="3:13" x14ac:dyDescent="0.15">
      <c r="C5" s="6" t="s">
        <v>23</v>
      </c>
      <c r="D5" s="6" t="s">
        <v>24</v>
      </c>
      <c r="E5" s="6" t="s">
        <v>25</v>
      </c>
      <c r="F5" s="6" t="s">
        <v>26</v>
      </c>
      <c r="G5" s="6" t="s">
        <v>27</v>
      </c>
      <c r="H5" s="6" t="s">
        <v>28</v>
      </c>
      <c r="I5" s="8" t="s">
        <v>29</v>
      </c>
      <c r="J5" s="6" t="s">
        <v>30</v>
      </c>
      <c r="K5" s="6"/>
      <c r="L5" s="1" t="s">
        <v>31</v>
      </c>
      <c r="M5" s="9" t="s">
        <v>32</v>
      </c>
    </row>
    <row r="6" spans="3:13" x14ac:dyDescent="0.15">
      <c r="D6" s="6" t="s">
        <v>33</v>
      </c>
      <c r="E6" s="6" t="s">
        <v>34</v>
      </c>
      <c r="F6" s="6" t="s">
        <v>35</v>
      </c>
      <c r="G6" s="6" t="s">
        <v>36</v>
      </c>
      <c r="H6" s="6" t="s">
        <v>37</v>
      </c>
      <c r="I6" s="8" t="s">
        <v>38</v>
      </c>
      <c r="J6" s="10" t="s">
        <v>39</v>
      </c>
      <c r="K6" s="10"/>
      <c r="L6" s="11" t="s">
        <v>40</v>
      </c>
      <c r="M6" s="9" t="s">
        <v>41</v>
      </c>
    </row>
    <row r="7" spans="3:13" x14ac:dyDescent="0.15">
      <c r="C7" s="12" t="s">
        <v>42</v>
      </c>
      <c r="D7" s="6" t="s">
        <v>43</v>
      </c>
      <c r="E7" s="6"/>
      <c r="F7" s="6"/>
      <c r="G7" s="6"/>
      <c r="H7" s="6"/>
      <c r="I7" s="8" t="s">
        <v>44</v>
      </c>
      <c r="L7" s="13" t="s">
        <v>45</v>
      </c>
      <c r="M7" s="14" t="s">
        <v>46</v>
      </c>
    </row>
    <row r="8" spans="3:13" ht="24" x14ac:dyDescent="0.15">
      <c r="C8" s="15" t="s">
        <v>47</v>
      </c>
      <c r="D8" s="16" t="s">
        <v>48</v>
      </c>
      <c r="E8" s="17" t="s">
        <v>49</v>
      </c>
      <c r="F8" s="17" t="s">
        <v>50</v>
      </c>
      <c r="G8" s="17" t="s">
        <v>51</v>
      </c>
      <c r="H8" s="17" t="s">
        <v>52</v>
      </c>
      <c r="I8" s="18" t="s">
        <v>53</v>
      </c>
      <c r="J8" s="17"/>
      <c r="K8" s="17"/>
      <c r="L8" s="17"/>
      <c r="M8" s="17"/>
    </row>
    <row r="9" spans="3:13" x14ac:dyDescent="0.15">
      <c r="C9" s="19">
        <v>35704</v>
      </c>
      <c r="D9" s="20">
        <v>1.4430000000000001</v>
      </c>
      <c r="E9" s="20">
        <v>1.165</v>
      </c>
      <c r="F9" s="20">
        <v>1.3149999999999999</v>
      </c>
      <c r="G9" s="20">
        <v>1.131</v>
      </c>
      <c r="H9" s="20">
        <v>1.2190000000000001</v>
      </c>
      <c r="I9" s="21">
        <f>+L9</f>
        <v>1</v>
      </c>
      <c r="J9" s="22">
        <f t="shared" ref="J9:J23" si="0">D9*$D$1+E9*$E$1+F9*$F$1+G9*$G$1+H9*$H$1+I9*$I$1</f>
        <v>1.21991</v>
      </c>
      <c r="K9" s="22"/>
      <c r="L9" s="22">
        <f>+M9/M9</f>
        <v>1</v>
      </c>
      <c r="M9" s="23">
        <v>0.86809999999999998</v>
      </c>
    </row>
    <row r="10" spans="3:13" x14ac:dyDescent="0.15">
      <c r="C10" s="19">
        <v>35735</v>
      </c>
      <c r="D10" s="20">
        <v>1.4379999999999999</v>
      </c>
      <c r="E10" s="20">
        <v>1.1659999999999999</v>
      </c>
      <c r="F10" s="20">
        <v>1.3160000000000001</v>
      </c>
      <c r="G10" s="20">
        <v>1.131</v>
      </c>
      <c r="H10" s="20">
        <v>1.218</v>
      </c>
      <c r="I10" s="21">
        <f t="shared" ref="I10:I73" si="1">+L10</f>
        <v>0.89839880198133859</v>
      </c>
      <c r="J10" s="22">
        <f t="shared" si="0"/>
        <v>1.1974387484160811</v>
      </c>
      <c r="K10" s="24"/>
      <c r="L10" s="24">
        <f>+M10/$M$9</f>
        <v>0.89839880198133859</v>
      </c>
      <c r="M10" s="23">
        <v>0.77990000000000004</v>
      </c>
    </row>
    <row r="11" spans="3:13" x14ac:dyDescent="0.15">
      <c r="C11" s="19">
        <v>35765</v>
      </c>
      <c r="D11" s="20">
        <v>1.4319999999999999</v>
      </c>
      <c r="E11" s="20">
        <v>1.1659999999999999</v>
      </c>
      <c r="F11" s="20">
        <v>1.3149999999999999</v>
      </c>
      <c r="G11" s="20">
        <v>1.131</v>
      </c>
      <c r="H11" s="20">
        <v>1.2230000000000001</v>
      </c>
      <c r="I11" s="21">
        <f t="shared" si="1"/>
        <v>0.7463425872595324</v>
      </c>
      <c r="J11" s="22">
        <f t="shared" si="0"/>
        <v>1.1653719433245018</v>
      </c>
      <c r="K11" s="24"/>
      <c r="L11" s="24">
        <f t="shared" ref="L11:L74" si="2">+M11/$M$9</f>
        <v>0.7463425872595324</v>
      </c>
      <c r="M11" s="25">
        <v>0.64790000000000003</v>
      </c>
    </row>
    <row r="12" spans="3:13" x14ac:dyDescent="0.15">
      <c r="C12" s="26">
        <v>35796</v>
      </c>
      <c r="D12" s="20">
        <v>1.4219999999999999</v>
      </c>
      <c r="E12" s="20">
        <v>1.194</v>
      </c>
      <c r="F12" s="20">
        <v>1.319</v>
      </c>
      <c r="G12" s="20">
        <v>1.127</v>
      </c>
      <c r="H12" s="20">
        <v>1.22</v>
      </c>
      <c r="I12" s="21">
        <f t="shared" si="1"/>
        <v>0.71961755558115426</v>
      </c>
      <c r="J12" s="22">
        <f t="shared" si="0"/>
        <v>1.1599796866720424</v>
      </c>
      <c r="K12" s="22"/>
      <c r="L12" s="24">
        <f t="shared" si="2"/>
        <v>0.71961755558115426</v>
      </c>
      <c r="M12" s="25">
        <v>0.62470000000000003</v>
      </c>
    </row>
    <row r="13" spans="3:13" x14ac:dyDescent="0.15">
      <c r="C13" s="26">
        <v>35827</v>
      </c>
      <c r="D13" s="20">
        <v>1.4</v>
      </c>
      <c r="E13" s="20">
        <v>1.194</v>
      </c>
      <c r="F13" s="20">
        <v>1.319</v>
      </c>
      <c r="G13" s="20">
        <v>1.127</v>
      </c>
      <c r="H13" s="20">
        <v>1.22</v>
      </c>
      <c r="I13" s="21">
        <f t="shared" si="1"/>
        <v>0.87201935260914643</v>
      </c>
      <c r="J13" s="22">
        <f t="shared" si="0"/>
        <v>1.1871440640479207</v>
      </c>
      <c r="K13" s="22"/>
      <c r="L13" s="24">
        <f t="shared" si="2"/>
        <v>0.87201935260914643</v>
      </c>
      <c r="M13" s="25">
        <v>0.75700000000000001</v>
      </c>
    </row>
    <row r="14" spans="3:13" x14ac:dyDescent="0.15">
      <c r="C14" s="26">
        <v>35855</v>
      </c>
      <c r="D14" s="20">
        <v>1.375</v>
      </c>
      <c r="E14" s="20">
        <v>1.173</v>
      </c>
      <c r="F14" s="20">
        <v>1.319</v>
      </c>
      <c r="G14" s="20">
        <v>1.127</v>
      </c>
      <c r="H14" s="20">
        <v>1.21</v>
      </c>
      <c r="I14" s="21">
        <f t="shared" si="1"/>
        <v>0.82167953000806371</v>
      </c>
      <c r="J14" s="22">
        <f t="shared" si="0"/>
        <v>1.1661627013016933</v>
      </c>
      <c r="K14" s="22"/>
      <c r="L14" s="24">
        <f t="shared" si="2"/>
        <v>0.82167953000806371</v>
      </c>
      <c r="M14" s="25">
        <v>0.71330000000000005</v>
      </c>
    </row>
    <row r="15" spans="3:13" x14ac:dyDescent="0.15">
      <c r="C15" s="26">
        <v>35886</v>
      </c>
      <c r="D15" s="20">
        <v>1.3560000000000001</v>
      </c>
      <c r="E15" s="20">
        <v>1.145</v>
      </c>
      <c r="F15" s="20">
        <v>1.323</v>
      </c>
      <c r="G15" s="20">
        <v>1.1240000000000001</v>
      </c>
      <c r="H15" s="20">
        <v>1.208</v>
      </c>
      <c r="I15" s="21">
        <f t="shared" si="1"/>
        <v>0.84587029144107817</v>
      </c>
      <c r="J15" s="22">
        <f t="shared" si="0"/>
        <v>1.1636677612026265</v>
      </c>
      <c r="K15" s="22"/>
      <c r="L15" s="24">
        <f t="shared" si="2"/>
        <v>0.84587029144107817</v>
      </c>
      <c r="M15" s="25">
        <v>0.73429999999999995</v>
      </c>
    </row>
    <row r="16" spans="3:13" x14ac:dyDescent="0.15">
      <c r="C16" s="26">
        <v>35916</v>
      </c>
      <c r="D16" s="27">
        <v>1.3460000000000001</v>
      </c>
      <c r="E16" s="27">
        <v>1.145</v>
      </c>
      <c r="F16" s="27">
        <v>1.327</v>
      </c>
      <c r="G16" s="27">
        <v>1.1200000000000001</v>
      </c>
      <c r="H16" s="27">
        <v>1.208</v>
      </c>
      <c r="I16" s="21">
        <f t="shared" si="1"/>
        <v>0.89079599124524822</v>
      </c>
      <c r="J16" s="22">
        <f t="shared" si="0"/>
        <v>1.1710221581615023</v>
      </c>
      <c r="K16" s="22"/>
      <c r="L16" s="24">
        <f t="shared" si="2"/>
        <v>0.89079599124524822</v>
      </c>
      <c r="M16" s="25">
        <v>0.77329999999999999</v>
      </c>
    </row>
    <row r="17" spans="3:24" x14ac:dyDescent="0.15">
      <c r="C17" s="26">
        <v>35947</v>
      </c>
      <c r="D17" s="27">
        <v>1.3240000000000001</v>
      </c>
      <c r="E17" s="27">
        <v>1.139</v>
      </c>
      <c r="F17" s="27">
        <v>1.3260000000000001</v>
      </c>
      <c r="G17" s="27">
        <v>1.1200000000000001</v>
      </c>
      <c r="H17" s="27">
        <v>1.2050000000000001</v>
      </c>
      <c r="I17" s="21">
        <f t="shared" si="1"/>
        <v>0.81073609031217597</v>
      </c>
      <c r="J17" s="22">
        <f t="shared" si="0"/>
        <v>1.1478145789655572</v>
      </c>
      <c r="K17" s="22"/>
      <c r="L17" s="24">
        <f t="shared" si="2"/>
        <v>0.81073609031217597</v>
      </c>
      <c r="M17" s="25">
        <v>0.70379999999999998</v>
      </c>
    </row>
    <row r="18" spans="3:24" x14ac:dyDescent="0.15">
      <c r="C18" s="26">
        <v>35977</v>
      </c>
      <c r="D18" s="27">
        <v>1.321</v>
      </c>
      <c r="E18" s="27">
        <v>1.133</v>
      </c>
      <c r="F18" s="27">
        <v>1.3260000000000001</v>
      </c>
      <c r="G18" s="27">
        <v>1.121</v>
      </c>
      <c r="H18" s="27">
        <v>1.2070000000000001</v>
      </c>
      <c r="I18" s="21">
        <f t="shared" si="1"/>
        <v>0.83861306301117378</v>
      </c>
      <c r="J18" s="22">
        <f t="shared" si="0"/>
        <v>1.1529537432323465</v>
      </c>
      <c r="K18" s="22"/>
      <c r="L18" s="24">
        <f t="shared" si="2"/>
        <v>0.83861306301117378</v>
      </c>
      <c r="M18" s="25">
        <v>0.72799999999999998</v>
      </c>
    </row>
    <row r="19" spans="3:24" x14ac:dyDescent="0.15">
      <c r="C19" s="26">
        <v>36008</v>
      </c>
      <c r="D19" s="27">
        <v>1.3140000000000001</v>
      </c>
      <c r="E19" s="27">
        <v>1.133</v>
      </c>
      <c r="F19" s="27">
        <v>1.327</v>
      </c>
      <c r="G19" s="27">
        <v>1.1180000000000001</v>
      </c>
      <c r="H19" s="27">
        <v>1.2070000000000001</v>
      </c>
      <c r="I19" s="21">
        <f t="shared" si="1"/>
        <v>0.74519064623891262</v>
      </c>
      <c r="J19" s="22">
        <f t="shared" si="0"/>
        <v>1.1316550357101718</v>
      </c>
      <c r="K19" s="22"/>
      <c r="L19" s="24">
        <f t="shared" si="2"/>
        <v>0.74519064623891262</v>
      </c>
      <c r="M19" s="25">
        <v>0.64690000000000003</v>
      </c>
    </row>
    <row r="20" spans="3:24" x14ac:dyDescent="0.15">
      <c r="C20" s="26">
        <v>36039</v>
      </c>
      <c r="D20" s="27">
        <v>1.306</v>
      </c>
      <c r="E20" s="27">
        <v>1.1240000000000001</v>
      </c>
      <c r="F20" s="27">
        <v>1.3280000000000001</v>
      </c>
      <c r="G20" s="27">
        <v>1.113</v>
      </c>
      <c r="H20" s="27">
        <v>1.2010000000000001</v>
      </c>
      <c r="I20" s="21">
        <f t="shared" si="1"/>
        <v>0.78700610528740933</v>
      </c>
      <c r="J20" s="22">
        <f t="shared" si="0"/>
        <v>1.1358162821103561</v>
      </c>
      <c r="K20" s="22"/>
      <c r="L20" s="24">
        <f t="shared" si="2"/>
        <v>0.78700610528740933</v>
      </c>
      <c r="M20" s="25">
        <v>0.68320000000000003</v>
      </c>
    </row>
    <row r="21" spans="3:24" x14ac:dyDescent="0.15">
      <c r="C21" s="26">
        <v>36069</v>
      </c>
      <c r="D21" s="27">
        <v>1.304</v>
      </c>
      <c r="E21" s="27">
        <v>1.125</v>
      </c>
      <c r="F21" s="27">
        <v>1.329</v>
      </c>
      <c r="G21" s="27">
        <v>1.111</v>
      </c>
      <c r="H21" s="27">
        <v>1.198</v>
      </c>
      <c r="I21" s="21">
        <f t="shared" si="1"/>
        <v>0.83976500403179355</v>
      </c>
      <c r="J21" s="22">
        <f t="shared" si="0"/>
        <v>1.1457306508466767</v>
      </c>
      <c r="K21" s="22"/>
      <c r="L21" s="24">
        <f t="shared" si="2"/>
        <v>0.83976500403179355</v>
      </c>
      <c r="M21" s="25">
        <v>0.72899999999999998</v>
      </c>
    </row>
    <row r="22" spans="3:24" x14ac:dyDescent="0.15">
      <c r="C22" s="26">
        <v>36100</v>
      </c>
      <c r="D22" s="27">
        <v>1.3029999999999999</v>
      </c>
      <c r="E22" s="27">
        <v>1.125</v>
      </c>
      <c r="F22" s="27">
        <v>1.327</v>
      </c>
      <c r="G22" s="27">
        <v>1.111</v>
      </c>
      <c r="H22" s="27">
        <v>1.1919999999999999</v>
      </c>
      <c r="I22" s="21">
        <f t="shared" si="1"/>
        <v>0.79541527473793339</v>
      </c>
      <c r="J22" s="22">
        <f t="shared" si="0"/>
        <v>1.1344072076949661</v>
      </c>
      <c r="K22" s="22"/>
      <c r="L22" s="24">
        <f t="shared" si="2"/>
        <v>0.79541527473793339</v>
      </c>
      <c r="M22" s="25">
        <v>0.6905</v>
      </c>
    </row>
    <row r="23" spans="3:24" x14ac:dyDescent="0.15">
      <c r="C23" s="26">
        <v>36130</v>
      </c>
      <c r="D23" s="27">
        <v>1.2989999999999999</v>
      </c>
      <c r="E23" s="27">
        <v>1.121</v>
      </c>
      <c r="F23" s="27">
        <v>1.331</v>
      </c>
      <c r="G23" s="27">
        <v>1.111</v>
      </c>
      <c r="H23" s="27">
        <v>1.1910000000000001</v>
      </c>
      <c r="I23" s="21">
        <f t="shared" si="1"/>
        <v>0.73136735399147568</v>
      </c>
      <c r="J23" s="22">
        <f t="shared" si="0"/>
        <v>1.11983714433821</v>
      </c>
      <c r="K23" s="22"/>
      <c r="L23" s="24">
        <f t="shared" si="2"/>
        <v>0.73136735399147568</v>
      </c>
      <c r="M23" s="25">
        <v>0.63490000000000002</v>
      </c>
    </row>
    <row r="24" spans="3:24" x14ac:dyDescent="0.15">
      <c r="C24" s="26">
        <v>36161</v>
      </c>
      <c r="D24" s="27">
        <v>1.3029999999999999</v>
      </c>
      <c r="E24" s="27">
        <v>1.1160000000000001</v>
      </c>
      <c r="F24" s="27">
        <v>1.329</v>
      </c>
      <c r="G24" s="27">
        <v>1.111</v>
      </c>
      <c r="H24" s="27">
        <v>1.1739999999999999</v>
      </c>
      <c r="I24" s="21">
        <f t="shared" si="1"/>
        <v>0.78020965326575287</v>
      </c>
      <c r="J24" s="22">
        <f t="shared" ref="J24:J87" si="3">D24*$D$1+E24*$E$1+F24*$F$1+G24*$G$1+H24*$H$1+I24*$I$1</f>
        <v>1.1257740271858081</v>
      </c>
      <c r="K24" s="22"/>
      <c r="L24" s="24">
        <f t="shared" si="2"/>
        <v>0.78020965326575287</v>
      </c>
      <c r="M24" s="25">
        <v>0.67730000000000001</v>
      </c>
    </row>
    <row r="25" spans="3:24" x14ac:dyDescent="0.15">
      <c r="C25" s="26">
        <v>36192</v>
      </c>
      <c r="D25" s="27">
        <v>1.294</v>
      </c>
      <c r="E25" s="27">
        <v>1.1160000000000001</v>
      </c>
      <c r="F25" s="27">
        <v>1.327</v>
      </c>
      <c r="G25" s="27">
        <v>1.0549999999999999</v>
      </c>
      <c r="H25" s="27">
        <v>1.177</v>
      </c>
      <c r="I25" s="21">
        <f t="shared" si="1"/>
        <v>0.75095035134201138</v>
      </c>
      <c r="J25" s="22">
        <f t="shared" si="3"/>
        <v>1.1134395737818223</v>
      </c>
      <c r="K25" s="22"/>
      <c r="L25" s="24">
        <f t="shared" si="2"/>
        <v>0.75095035134201138</v>
      </c>
      <c r="M25" s="25">
        <v>0.65190000000000003</v>
      </c>
    </row>
    <row r="26" spans="3:24" x14ac:dyDescent="0.15">
      <c r="C26" s="26">
        <v>36220</v>
      </c>
      <c r="D26" s="27">
        <v>1.292</v>
      </c>
      <c r="E26" s="27">
        <v>1.1160000000000001</v>
      </c>
      <c r="F26" s="27">
        <v>1.327</v>
      </c>
      <c r="G26" s="27">
        <v>1.0549999999999999</v>
      </c>
      <c r="H26" s="27">
        <v>1.1719999999999999</v>
      </c>
      <c r="I26" s="21">
        <f t="shared" si="1"/>
        <v>0.70176246976154821</v>
      </c>
      <c r="J26" s="22">
        <f t="shared" si="3"/>
        <v>1.1013701186499252</v>
      </c>
      <c r="K26" s="22"/>
      <c r="L26" s="24">
        <f t="shared" si="2"/>
        <v>0.70176246976154821</v>
      </c>
      <c r="M26" s="25">
        <v>0.60919999999999996</v>
      </c>
      <c r="T26" s="28">
        <v>0.11490671696615819</v>
      </c>
      <c r="X26" s="28">
        <v>0.11561997090245095</v>
      </c>
    </row>
    <row r="27" spans="3:24" x14ac:dyDescent="0.15">
      <c r="C27" s="26">
        <v>36251</v>
      </c>
      <c r="D27" s="27">
        <v>1.2929999999999999</v>
      </c>
      <c r="E27" s="27">
        <v>1.097</v>
      </c>
      <c r="F27" s="27">
        <v>1.3280000000000001</v>
      </c>
      <c r="G27" s="27">
        <v>1.052</v>
      </c>
      <c r="H27" s="27">
        <v>1.163</v>
      </c>
      <c r="I27" s="21">
        <f t="shared" si="1"/>
        <v>0.65960142840686553</v>
      </c>
      <c r="J27" s="22">
        <f t="shared" si="3"/>
        <v>1.0881662999654418</v>
      </c>
      <c r="K27" s="22"/>
      <c r="L27" s="24">
        <f t="shared" si="2"/>
        <v>0.65960142840686553</v>
      </c>
      <c r="M27" s="25">
        <v>0.5726</v>
      </c>
      <c r="R27" s="2" t="s">
        <v>54</v>
      </c>
      <c r="S27" s="2">
        <v>1.401</v>
      </c>
      <c r="T27" s="2">
        <f>1+(+$T$26/12)</f>
        <v>1.0095755597471798</v>
      </c>
      <c r="V27" s="2" t="s">
        <v>54</v>
      </c>
      <c r="W27" s="2">
        <v>1.401</v>
      </c>
      <c r="X27" s="2">
        <f>1+(+$X$26/12)</f>
        <v>1.0096349975752041</v>
      </c>
    </row>
    <row r="28" spans="3:24" x14ac:dyDescent="0.15">
      <c r="C28" s="26">
        <v>36281</v>
      </c>
      <c r="D28" s="27">
        <v>1.3129999999999999</v>
      </c>
      <c r="E28" s="27">
        <v>1.0980000000000001</v>
      </c>
      <c r="F28" s="27">
        <v>1.327</v>
      </c>
      <c r="G28" s="27">
        <v>1.052</v>
      </c>
      <c r="H28" s="27">
        <v>1.1619999999999999</v>
      </c>
      <c r="I28" s="21">
        <f t="shared" si="1"/>
        <v>0.68690243059555356</v>
      </c>
      <c r="J28" s="22">
        <f t="shared" si="3"/>
        <v>1.0980345104250664</v>
      </c>
      <c r="K28" s="22"/>
      <c r="L28" s="24">
        <f t="shared" si="2"/>
        <v>0.68690243059555356</v>
      </c>
      <c r="M28" s="25">
        <v>0.59630000000000005</v>
      </c>
      <c r="R28" s="2" t="s">
        <v>55</v>
      </c>
      <c r="S28" s="2">
        <f>+S27*T28</f>
        <v>1.4144153592057989</v>
      </c>
      <c r="T28" s="2">
        <f t="shared" ref="T28:T44" si="4">1+(+$T$26/12)</f>
        <v>1.0095755597471798</v>
      </c>
      <c r="V28" s="2" t="s">
        <v>55</v>
      </c>
      <c r="W28" s="2">
        <f>+W27*X28</f>
        <v>1.4144986316028609</v>
      </c>
      <c r="X28" s="2">
        <f t="shared" ref="X28:X41" si="5">1+(+$X$26/12)</f>
        <v>1.0096349975752041</v>
      </c>
    </row>
    <row r="29" spans="3:24" x14ac:dyDescent="0.15">
      <c r="C29" s="26">
        <v>36312</v>
      </c>
      <c r="D29" s="27">
        <v>1.3420000000000001</v>
      </c>
      <c r="E29" s="27">
        <v>1.0980000000000001</v>
      </c>
      <c r="F29" s="27">
        <v>1.3360000000000001</v>
      </c>
      <c r="G29" s="27">
        <v>1.0429999999999999</v>
      </c>
      <c r="H29" s="27">
        <v>1.159</v>
      </c>
      <c r="I29" s="21">
        <f t="shared" si="1"/>
        <v>0.70648542794608915</v>
      </c>
      <c r="J29" s="22">
        <f t="shared" si="3"/>
        <v>1.1080169398686788</v>
      </c>
      <c r="K29" s="22"/>
      <c r="L29" s="24">
        <f t="shared" si="2"/>
        <v>0.70648542794608915</v>
      </c>
      <c r="M29" s="25">
        <v>0.61329999999999996</v>
      </c>
      <c r="R29" s="2" t="s">
        <v>56</v>
      </c>
      <c r="S29" s="2">
        <f t="shared" ref="S29:S44" si="6">+S28*T29</f>
        <v>1.4279591779852028</v>
      </c>
      <c r="T29" s="2">
        <f t="shared" si="4"/>
        <v>1.0095755597471798</v>
      </c>
      <c r="V29" s="2" t="s">
        <v>56</v>
      </c>
      <c r="W29" s="2">
        <f t="shared" ref="W29:W41" si="7">+W28*X29</f>
        <v>1.4281273224884841</v>
      </c>
      <c r="X29" s="2">
        <f t="shared" si="5"/>
        <v>1.0096349975752041</v>
      </c>
    </row>
    <row r="30" spans="3:24" x14ac:dyDescent="0.15">
      <c r="C30" s="26">
        <v>36342</v>
      </c>
      <c r="D30" s="27">
        <v>1.365</v>
      </c>
      <c r="E30" s="27">
        <v>1.113</v>
      </c>
      <c r="F30" s="27">
        <v>1.335</v>
      </c>
      <c r="G30" s="27">
        <v>1.0409999999999999</v>
      </c>
      <c r="H30" s="27">
        <v>1.1619999999999999</v>
      </c>
      <c r="I30" s="21">
        <f t="shared" si="1"/>
        <v>0.63448911415735509</v>
      </c>
      <c r="J30" s="22">
        <f t="shared" si="3"/>
        <v>1.1001027139730446</v>
      </c>
      <c r="K30" s="22"/>
      <c r="L30" s="24">
        <f t="shared" si="2"/>
        <v>0.63448911415735509</v>
      </c>
      <c r="M30" s="25">
        <v>0.55079999999999996</v>
      </c>
      <c r="R30" s="2" t="s">
        <v>57</v>
      </c>
      <c r="S30" s="2">
        <f t="shared" si="6"/>
        <v>1.441632686410534</v>
      </c>
      <c r="T30" s="2">
        <f t="shared" si="4"/>
        <v>1.0095755597471798</v>
      </c>
      <c r="V30" s="2" t="s">
        <v>57</v>
      </c>
      <c r="W30" s="2">
        <f t="shared" si="7"/>
        <v>1.4418873257777434</v>
      </c>
      <c r="X30" s="2">
        <f t="shared" si="5"/>
        <v>1.0096349975752041</v>
      </c>
    </row>
    <row r="31" spans="3:24" x14ac:dyDescent="0.15">
      <c r="C31" s="26">
        <v>36373</v>
      </c>
      <c r="D31" s="27">
        <v>1.3720000000000001</v>
      </c>
      <c r="E31" s="27">
        <v>1.1140000000000001</v>
      </c>
      <c r="F31" s="27">
        <v>1.337</v>
      </c>
      <c r="G31" s="27">
        <v>1.0429999999999999</v>
      </c>
      <c r="H31" s="27">
        <v>1.167</v>
      </c>
      <c r="I31" s="21">
        <f t="shared" si="1"/>
        <v>0.62838382674807047</v>
      </c>
      <c r="J31" s="22">
        <f t="shared" si="3"/>
        <v>1.1021706036170948</v>
      </c>
      <c r="K31" s="22"/>
      <c r="L31" s="24">
        <f t="shared" si="2"/>
        <v>0.62838382674807047</v>
      </c>
      <c r="M31" s="25">
        <v>0.54549999999999998</v>
      </c>
      <c r="R31" s="2" t="s">
        <v>58</v>
      </c>
      <c r="S31" s="2">
        <f t="shared" si="6"/>
        <v>1.4554371263327455</v>
      </c>
      <c r="T31" s="2">
        <f t="shared" si="4"/>
        <v>1.0095755597471798</v>
      </c>
      <c r="V31" s="2" t="s">
        <v>58</v>
      </c>
      <c r="W31" s="2">
        <f t="shared" si="7"/>
        <v>1.4557799066653294</v>
      </c>
      <c r="X31" s="2">
        <f t="shared" si="5"/>
        <v>1.0096349975752041</v>
      </c>
    </row>
    <row r="32" spans="3:24" x14ac:dyDescent="0.15">
      <c r="C32" s="29">
        <v>36404</v>
      </c>
      <c r="D32" s="27">
        <v>1.395</v>
      </c>
      <c r="E32" s="27">
        <v>1.113</v>
      </c>
      <c r="F32" s="27">
        <v>1.3380000000000001</v>
      </c>
      <c r="G32" s="27">
        <v>1.0409999999999999</v>
      </c>
      <c r="H32" s="27">
        <v>1.17</v>
      </c>
      <c r="I32" s="21">
        <f t="shared" si="1"/>
        <v>0.64635410666973858</v>
      </c>
      <c r="J32" s="22">
        <f t="shared" si="3"/>
        <v>1.111619362400645</v>
      </c>
      <c r="K32" s="22"/>
      <c r="L32" s="24">
        <f t="shared" si="2"/>
        <v>0.64635410666973858</v>
      </c>
      <c r="M32" s="25">
        <v>0.56110000000000004</v>
      </c>
      <c r="R32" s="2" t="s">
        <v>59</v>
      </c>
      <c r="S32" s="2">
        <f t="shared" si="6"/>
        <v>1.4693737514942085</v>
      </c>
      <c r="T32" s="2">
        <f t="shared" si="4"/>
        <v>1.0095755597471798</v>
      </c>
      <c r="V32" s="2" t="s">
        <v>59</v>
      </c>
      <c r="W32" s="2">
        <f t="shared" si="7"/>
        <v>1.4698063425360808</v>
      </c>
      <c r="X32" s="2">
        <f t="shared" si="5"/>
        <v>1.0096349975752041</v>
      </c>
    </row>
    <row r="33" spans="3:24" x14ac:dyDescent="0.15">
      <c r="C33" s="29">
        <v>36434</v>
      </c>
      <c r="D33" s="27">
        <v>1.423</v>
      </c>
      <c r="E33" s="27">
        <v>1.1319999999999999</v>
      </c>
      <c r="F33" s="27">
        <v>1.3380000000000001</v>
      </c>
      <c r="G33" s="27">
        <v>1.038</v>
      </c>
      <c r="H33" s="27">
        <v>1.1779999999999999</v>
      </c>
      <c r="I33" s="21">
        <f t="shared" si="1"/>
        <v>0.74300195829973514</v>
      </c>
      <c r="J33" s="22">
        <f t="shared" si="3"/>
        <v>1.1419904112429444</v>
      </c>
      <c r="K33" s="22"/>
      <c r="L33" s="24">
        <f t="shared" si="2"/>
        <v>0.74300195829973514</v>
      </c>
      <c r="M33" s="25">
        <v>0.64500000000000002</v>
      </c>
      <c r="R33" s="2" t="s">
        <v>60</v>
      </c>
      <c r="S33" s="2">
        <f t="shared" si="6"/>
        <v>1.483443827642579</v>
      </c>
      <c r="T33" s="2">
        <f t="shared" si="4"/>
        <v>1.0095755597471798</v>
      </c>
      <c r="V33" s="2" t="s">
        <v>60</v>
      </c>
      <c r="W33" s="2">
        <f t="shared" si="7"/>
        <v>1.4839679230824356</v>
      </c>
      <c r="X33" s="2">
        <f t="shared" si="5"/>
        <v>1.0096349975752041</v>
      </c>
    </row>
    <row r="34" spans="3:24" x14ac:dyDescent="0.15">
      <c r="C34" s="29">
        <v>36465</v>
      </c>
      <c r="D34" s="27">
        <v>1.446</v>
      </c>
      <c r="E34" s="27">
        <v>1.1319999999999999</v>
      </c>
      <c r="F34" s="27">
        <v>1.339</v>
      </c>
      <c r="G34" s="27">
        <v>1.038</v>
      </c>
      <c r="H34" s="27">
        <v>1.1830000000000001</v>
      </c>
      <c r="I34" s="21">
        <f t="shared" si="1"/>
        <v>0.81615021310908886</v>
      </c>
      <c r="J34" s="22">
        <f t="shared" si="3"/>
        <v>1.1638265447529088</v>
      </c>
      <c r="K34" s="22"/>
      <c r="L34" s="24">
        <f t="shared" si="2"/>
        <v>0.81615021310908886</v>
      </c>
      <c r="M34" s="25">
        <v>0.70850000000000002</v>
      </c>
      <c r="R34" s="2" t="s">
        <v>61</v>
      </c>
      <c r="S34" s="2">
        <f t="shared" si="6"/>
        <v>1.4976486326457557</v>
      </c>
      <c r="T34" s="2">
        <f t="shared" si="4"/>
        <v>1.0095755597471798</v>
      </c>
      <c r="V34" s="2" t="s">
        <v>61</v>
      </c>
      <c r="W34" s="2">
        <f t="shared" si="7"/>
        <v>1.4982659504230156</v>
      </c>
      <c r="X34" s="2">
        <f t="shared" si="5"/>
        <v>1.0096349975752041</v>
      </c>
    </row>
    <row r="35" spans="3:24" x14ac:dyDescent="0.15">
      <c r="C35" s="29">
        <v>36495</v>
      </c>
      <c r="D35" s="27">
        <v>1.4590000000000001</v>
      </c>
      <c r="E35" s="27">
        <v>1.131</v>
      </c>
      <c r="F35" s="27">
        <v>1.337</v>
      </c>
      <c r="G35" s="27">
        <v>1.042</v>
      </c>
      <c r="H35" s="27">
        <v>1.1890000000000001</v>
      </c>
      <c r="I35" s="21">
        <f t="shared" si="1"/>
        <v>0.73263448911415741</v>
      </c>
      <c r="J35" s="22">
        <f t="shared" si="3"/>
        <v>1.1507082427139732</v>
      </c>
      <c r="K35" s="22"/>
      <c r="L35" s="24">
        <f t="shared" si="2"/>
        <v>0.73263448911415741</v>
      </c>
      <c r="M35" s="25">
        <v>0.63600000000000001</v>
      </c>
      <c r="R35" s="2" t="s">
        <v>62</v>
      </c>
      <c r="S35" s="2">
        <f t="shared" si="6"/>
        <v>1.5119894566079373</v>
      </c>
      <c r="T35" s="2">
        <f t="shared" si="4"/>
        <v>1.0095755597471798</v>
      </c>
      <c r="V35" s="2" t="s">
        <v>62</v>
      </c>
      <c r="W35" s="2">
        <f t="shared" si="7"/>
        <v>1.5127017392223523</v>
      </c>
      <c r="X35" s="2">
        <f t="shared" si="5"/>
        <v>1.0096349975752041</v>
      </c>
    </row>
    <row r="36" spans="3:24" x14ac:dyDescent="0.15">
      <c r="C36" s="29">
        <v>36526</v>
      </c>
      <c r="D36" s="27">
        <v>1.4630000000000001</v>
      </c>
      <c r="E36" s="27">
        <v>1.1679999999999999</v>
      </c>
      <c r="F36" s="27">
        <v>1.34</v>
      </c>
      <c r="G36" s="27">
        <v>1.0389999999999999</v>
      </c>
      <c r="H36" s="27">
        <v>1.1950000000000001</v>
      </c>
      <c r="I36" s="21">
        <f t="shared" si="1"/>
        <v>0.74012210574818571</v>
      </c>
      <c r="J36" s="22">
        <f t="shared" si="3"/>
        <v>1.1588806422071192</v>
      </c>
      <c r="K36" s="22"/>
      <c r="L36" s="24">
        <f t="shared" si="2"/>
        <v>0.74012210574818571</v>
      </c>
      <c r="M36" s="25">
        <v>0.64249999999999996</v>
      </c>
      <c r="R36" s="2" t="s">
        <v>63</v>
      </c>
      <c r="S36" s="2">
        <f t="shared" si="6"/>
        <v>1.5264676019867924</v>
      </c>
      <c r="T36" s="2">
        <f t="shared" si="4"/>
        <v>1.0095755597471798</v>
      </c>
      <c r="V36" s="2" t="s">
        <v>63</v>
      </c>
      <c r="W36" s="2">
        <f t="shared" si="7"/>
        <v>1.5272766168117669</v>
      </c>
      <c r="X36" s="2">
        <f t="shared" si="5"/>
        <v>1.0096349975752041</v>
      </c>
    </row>
    <row r="37" spans="3:24" x14ac:dyDescent="0.15">
      <c r="C37" s="29">
        <v>36557</v>
      </c>
      <c r="D37" s="27">
        <v>1.4890000000000001</v>
      </c>
      <c r="E37" s="27">
        <v>1.202</v>
      </c>
      <c r="F37" s="27">
        <v>1.333</v>
      </c>
      <c r="G37" s="27">
        <v>1.0369999999999999</v>
      </c>
      <c r="H37" s="27">
        <v>1.1950000000000001</v>
      </c>
      <c r="I37" s="21">
        <f t="shared" si="1"/>
        <v>0.86614445340398571</v>
      </c>
      <c r="J37" s="22">
        <f t="shared" si="3"/>
        <v>1.1938303352148369</v>
      </c>
      <c r="K37" s="22"/>
      <c r="L37" s="24">
        <f t="shared" si="2"/>
        <v>0.86614445340398571</v>
      </c>
      <c r="M37" s="25">
        <v>0.75190000000000001</v>
      </c>
      <c r="R37" s="2" t="s">
        <v>64</v>
      </c>
      <c r="S37" s="2">
        <f t="shared" si="6"/>
        <v>1.5410843837117514</v>
      </c>
      <c r="T37" s="2">
        <f t="shared" si="4"/>
        <v>1.0095755597471798</v>
      </c>
      <c r="V37" s="2" t="s">
        <v>64</v>
      </c>
      <c r="W37" s="2">
        <f t="shared" si="7"/>
        <v>1.5419919233114141</v>
      </c>
      <c r="X37" s="2">
        <f t="shared" si="5"/>
        <v>1.0096349975752041</v>
      </c>
    </row>
    <row r="38" spans="3:24" x14ac:dyDescent="0.15">
      <c r="C38" s="29">
        <v>36586</v>
      </c>
      <c r="D38" s="27">
        <v>1.52</v>
      </c>
      <c r="E38" s="27">
        <v>1.202</v>
      </c>
      <c r="F38" s="27">
        <v>1.3320000000000001</v>
      </c>
      <c r="G38" s="27">
        <v>1.0349999999999999</v>
      </c>
      <c r="H38" s="27">
        <v>1.175</v>
      </c>
      <c r="I38" s="21">
        <f t="shared" si="1"/>
        <v>0.77640824789770768</v>
      </c>
      <c r="J38" s="22">
        <f t="shared" si="3"/>
        <v>1.1763207320585187</v>
      </c>
      <c r="K38" s="22"/>
      <c r="L38" s="24">
        <f t="shared" si="2"/>
        <v>0.77640824789770768</v>
      </c>
      <c r="M38" s="25">
        <v>0.67400000000000004</v>
      </c>
      <c r="R38" s="2" t="s">
        <v>65</v>
      </c>
      <c r="S38" s="2">
        <f t="shared" si="6"/>
        <v>1.5558411293034291</v>
      </c>
      <c r="T38" s="2">
        <f t="shared" si="4"/>
        <v>1.0095755597471798</v>
      </c>
      <c r="V38" s="2" t="s">
        <v>65</v>
      </c>
      <c r="W38" s="2">
        <f t="shared" si="7"/>
        <v>1.5568490117535039</v>
      </c>
      <c r="X38" s="2">
        <f t="shared" si="5"/>
        <v>1.0096349975752041</v>
      </c>
    </row>
    <row r="39" spans="3:24" x14ac:dyDescent="0.15">
      <c r="C39" s="30">
        <v>36617</v>
      </c>
      <c r="D39" s="27">
        <v>1.504</v>
      </c>
      <c r="E39" s="27">
        <v>1.2310000000000001</v>
      </c>
      <c r="F39" s="27">
        <v>1.3340000000000001</v>
      </c>
      <c r="G39" s="27">
        <v>1.036</v>
      </c>
      <c r="H39" s="27">
        <v>1.1950000000000001</v>
      </c>
      <c r="I39" s="21">
        <f t="shared" si="1"/>
        <v>0.79599124524824327</v>
      </c>
      <c r="J39" s="22">
        <f t="shared" si="3"/>
        <v>1.1856181615021313</v>
      </c>
      <c r="K39" s="22"/>
      <c r="L39" s="24">
        <f t="shared" si="2"/>
        <v>0.79599124524824327</v>
      </c>
      <c r="M39" s="25">
        <v>0.69099999999999995</v>
      </c>
      <c r="R39" s="2" t="s">
        <v>54</v>
      </c>
      <c r="S39" s="2">
        <f t="shared" si="6"/>
        <v>1.5707391789941938</v>
      </c>
      <c r="T39" s="2">
        <f t="shared" si="4"/>
        <v>1.0095755597471798</v>
      </c>
      <c r="V39" s="2" t="s">
        <v>54</v>
      </c>
      <c r="W39" s="2">
        <f t="shared" si="7"/>
        <v>1.5718492482067079</v>
      </c>
      <c r="X39" s="2">
        <f t="shared" si="5"/>
        <v>1.0096349975752041</v>
      </c>
    </row>
    <row r="40" spans="3:24" x14ac:dyDescent="0.15">
      <c r="C40" s="30">
        <v>36647</v>
      </c>
      <c r="D40" s="27">
        <v>1.5509999999999999</v>
      </c>
      <c r="E40" s="27">
        <v>1.2410000000000001</v>
      </c>
      <c r="F40" s="27">
        <v>1.335</v>
      </c>
      <c r="G40" s="27">
        <v>1.0449999999999999</v>
      </c>
      <c r="H40" s="27">
        <v>1.2130000000000001</v>
      </c>
      <c r="I40" s="21">
        <f t="shared" si="1"/>
        <v>0.7758322773873978</v>
      </c>
      <c r="J40" s="22">
        <f t="shared" si="3"/>
        <v>1.1983847782513535</v>
      </c>
      <c r="K40" s="22"/>
      <c r="L40" s="24">
        <f t="shared" si="2"/>
        <v>0.7758322773873978</v>
      </c>
      <c r="M40" s="25">
        <v>0.67349999999999999</v>
      </c>
      <c r="R40" s="2" t="s">
        <v>55</v>
      </c>
      <c r="S40" s="2">
        <f t="shared" si="6"/>
        <v>1.5857798858498888</v>
      </c>
      <c r="T40" s="2">
        <f t="shared" si="4"/>
        <v>1.0095755597471798</v>
      </c>
      <c r="V40" s="2" t="s">
        <v>55</v>
      </c>
      <c r="W40" s="2">
        <f t="shared" si="7"/>
        <v>1.586994011901766</v>
      </c>
      <c r="X40" s="2">
        <f t="shared" si="5"/>
        <v>1.0096349975752041</v>
      </c>
    </row>
    <row r="41" spans="3:24" x14ac:dyDescent="0.15">
      <c r="C41" s="30">
        <v>36678</v>
      </c>
      <c r="D41" s="27">
        <v>1.575</v>
      </c>
      <c r="E41" s="27">
        <v>1.2609999999999999</v>
      </c>
      <c r="F41" s="27">
        <v>1.333</v>
      </c>
      <c r="G41" s="27">
        <v>1.044</v>
      </c>
      <c r="H41" s="27">
        <v>1.21</v>
      </c>
      <c r="I41" s="21">
        <f t="shared" si="1"/>
        <v>0.74956802211726759</v>
      </c>
      <c r="J41" s="22">
        <f t="shared" si="3"/>
        <v>1.1992542846446261</v>
      </c>
      <c r="K41" s="22"/>
      <c r="L41" s="24">
        <f t="shared" si="2"/>
        <v>0.74956802211726759</v>
      </c>
      <c r="M41" s="25">
        <v>0.65069999999999995</v>
      </c>
      <c r="R41" s="2" t="s">
        <v>56</v>
      </c>
      <c r="S41" s="2">
        <f t="shared" si="6"/>
        <v>1.6009646158927204</v>
      </c>
      <c r="T41" s="2">
        <f t="shared" si="4"/>
        <v>1.0095755597471798</v>
      </c>
      <c r="V41" s="2" t="s">
        <v>56</v>
      </c>
      <c r="W41" s="2">
        <f t="shared" si="7"/>
        <v>1.602284695358303</v>
      </c>
      <c r="X41" s="2">
        <f t="shared" si="5"/>
        <v>1.0096349975752041</v>
      </c>
    </row>
    <row r="42" spans="3:24" x14ac:dyDescent="0.15">
      <c r="C42" s="30">
        <v>36708</v>
      </c>
      <c r="D42" s="27">
        <v>1.623</v>
      </c>
      <c r="E42" s="27">
        <v>1.2949999999999999</v>
      </c>
      <c r="F42" s="27">
        <v>1.3320000000000001</v>
      </c>
      <c r="G42" s="27">
        <v>1.0429999999999999</v>
      </c>
      <c r="H42" s="27">
        <v>1.218</v>
      </c>
      <c r="I42" s="21">
        <f t="shared" si="1"/>
        <v>0.74092846446261951</v>
      </c>
      <c r="J42" s="22">
        <f t="shared" si="3"/>
        <v>1.2136199775371501</v>
      </c>
      <c r="K42" s="22"/>
      <c r="L42" s="24">
        <f t="shared" si="2"/>
        <v>0.74092846446261951</v>
      </c>
      <c r="M42" s="25">
        <v>0.64319999999999999</v>
      </c>
      <c r="R42" s="2" t="s">
        <v>57</v>
      </c>
      <c r="S42" s="2">
        <f t="shared" si="6"/>
        <v>1.616294748225322</v>
      </c>
      <c r="T42" s="2">
        <f t="shared" si="4"/>
        <v>1.0095755597471798</v>
      </c>
    </row>
    <row r="43" spans="3:24" x14ac:dyDescent="0.15">
      <c r="C43" s="30">
        <v>36739</v>
      </c>
      <c r="D43" s="27">
        <v>1.609</v>
      </c>
      <c r="E43" s="27">
        <v>1.3180000000000001</v>
      </c>
      <c r="F43" s="27">
        <v>1.3340000000000001</v>
      </c>
      <c r="G43" s="27">
        <v>1.044</v>
      </c>
      <c r="H43" s="27">
        <v>1.2569999999999999</v>
      </c>
      <c r="I43" s="21">
        <f t="shared" si="1"/>
        <v>0.75152632185232116</v>
      </c>
      <c r="J43" s="22">
        <f t="shared" si="3"/>
        <v>1.2257505275889875</v>
      </c>
      <c r="K43" s="22"/>
      <c r="L43" s="24">
        <f t="shared" si="2"/>
        <v>0.75152632185232116</v>
      </c>
      <c r="M43" s="25">
        <v>0.65239999999999998</v>
      </c>
      <c r="R43" s="2" t="s">
        <v>58</v>
      </c>
      <c r="S43" s="2">
        <f t="shared" si="6"/>
        <v>1.6317716751560065</v>
      </c>
      <c r="T43" s="2">
        <f t="shared" si="4"/>
        <v>1.0095755597471798</v>
      </c>
      <c r="W43" s="31">
        <f>+W41-W27</f>
        <v>0.20128469535830296</v>
      </c>
    </row>
    <row r="44" spans="3:24" x14ac:dyDescent="0.15">
      <c r="C44" s="30">
        <v>36770</v>
      </c>
      <c r="D44" s="27">
        <v>1.6160000000000001</v>
      </c>
      <c r="E44" s="27">
        <v>1.3180000000000001</v>
      </c>
      <c r="F44" s="27">
        <v>1.335</v>
      </c>
      <c r="G44" s="27">
        <v>1.044</v>
      </c>
      <c r="H44" s="27">
        <v>1.2609999999999999</v>
      </c>
      <c r="I44" s="21">
        <f t="shared" si="1"/>
        <v>0.74415389932035481</v>
      </c>
      <c r="J44" s="22">
        <f t="shared" si="3"/>
        <v>1.2268973188572745</v>
      </c>
      <c r="K44" s="22"/>
      <c r="L44" s="24">
        <f t="shared" si="2"/>
        <v>0.74415389932035481</v>
      </c>
      <c r="M44" s="25">
        <v>0.64600000000000002</v>
      </c>
      <c r="R44" s="2" t="s">
        <v>59</v>
      </c>
      <c r="S44" s="2">
        <f t="shared" si="6"/>
        <v>1.6473968023252186</v>
      </c>
      <c r="T44" s="2">
        <f t="shared" si="4"/>
        <v>1.0095755597471798</v>
      </c>
      <c r="W44" s="28">
        <f>+W43/W27</f>
        <v>0.14367215942776798</v>
      </c>
    </row>
    <row r="45" spans="3:24" x14ac:dyDescent="0.15">
      <c r="C45" s="30">
        <v>36800</v>
      </c>
      <c r="D45" s="27">
        <v>1.619</v>
      </c>
      <c r="E45" s="27">
        <v>1.349</v>
      </c>
      <c r="F45" s="27">
        <v>1.335</v>
      </c>
      <c r="G45" s="27">
        <v>1.0469999999999999</v>
      </c>
      <c r="H45" s="27">
        <v>1.2470000000000001</v>
      </c>
      <c r="I45" s="21">
        <f t="shared" si="1"/>
        <v>0.757055638751296</v>
      </c>
      <c r="J45" s="22">
        <f t="shared" si="3"/>
        <v>1.2302916841377722</v>
      </c>
      <c r="K45" s="22"/>
      <c r="L45" s="24">
        <f t="shared" si="2"/>
        <v>0.757055638751296</v>
      </c>
      <c r="M45" s="25">
        <v>0.65720000000000001</v>
      </c>
    </row>
    <row r="46" spans="3:24" x14ac:dyDescent="0.15">
      <c r="C46" s="30">
        <v>36831</v>
      </c>
      <c r="D46" s="27">
        <v>1.5860000000000001</v>
      </c>
      <c r="E46" s="27">
        <v>1.351</v>
      </c>
      <c r="F46" s="27">
        <v>1.3380000000000001</v>
      </c>
      <c r="G46" s="27">
        <v>1.0469999999999999</v>
      </c>
      <c r="H46" s="27">
        <v>1.2609999999999999</v>
      </c>
      <c r="I46" s="21">
        <f t="shared" si="1"/>
        <v>0.72722036631724452</v>
      </c>
      <c r="J46" s="22">
        <f t="shared" si="3"/>
        <v>1.2209712769266212</v>
      </c>
      <c r="K46" s="22"/>
      <c r="L46" s="24">
        <f t="shared" si="2"/>
        <v>0.72722036631724452</v>
      </c>
      <c r="M46" s="25">
        <v>0.63129999999999997</v>
      </c>
      <c r="S46" s="31">
        <f>+S44-S27</f>
        <v>0.24639680232521854</v>
      </c>
    </row>
    <row r="47" spans="3:24" x14ac:dyDescent="0.15">
      <c r="C47" s="30">
        <v>36861</v>
      </c>
      <c r="D47" s="27">
        <v>1.6</v>
      </c>
      <c r="E47" s="27">
        <v>1.351</v>
      </c>
      <c r="F47" s="27">
        <v>1.343</v>
      </c>
      <c r="G47" s="27">
        <v>1.052</v>
      </c>
      <c r="H47" s="27">
        <v>1.2689999999999999</v>
      </c>
      <c r="I47" s="21">
        <f t="shared" si="1"/>
        <v>0.7055638751295934</v>
      </c>
      <c r="J47" s="22">
        <f t="shared" si="3"/>
        <v>1.2225834137772147</v>
      </c>
      <c r="K47" s="22"/>
      <c r="L47" s="24">
        <f t="shared" si="2"/>
        <v>0.7055638751295934</v>
      </c>
      <c r="M47" s="25">
        <v>0.61250000000000004</v>
      </c>
      <c r="S47" s="28">
        <f>+S46/S27</f>
        <v>0.17587209302299681</v>
      </c>
    </row>
    <row r="48" spans="3:24" x14ac:dyDescent="0.15">
      <c r="C48" s="30">
        <v>36892</v>
      </c>
      <c r="D48" s="27">
        <v>1.653</v>
      </c>
      <c r="E48" s="27">
        <v>1.3660000000000001</v>
      </c>
      <c r="F48" s="27">
        <v>1.3420000000000001</v>
      </c>
      <c r="G48" s="27">
        <v>1.0549999999999999</v>
      </c>
      <c r="H48" s="27">
        <v>1.26</v>
      </c>
      <c r="I48" s="21">
        <f t="shared" si="1"/>
        <v>0.69784587029144107</v>
      </c>
      <c r="J48" s="22">
        <f t="shared" si="3"/>
        <v>1.2320726327612026</v>
      </c>
      <c r="K48" s="22"/>
      <c r="L48" s="24">
        <f t="shared" si="2"/>
        <v>0.69784587029144107</v>
      </c>
      <c r="M48" s="3">
        <v>0.60580000000000001</v>
      </c>
    </row>
    <row r="49" spans="3:13" x14ac:dyDescent="0.15">
      <c r="C49" s="30">
        <v>36923</v>
      </c>
      <c r="D49" s="27">
        <v>1.6839999999999999</v>
      </c>
      <c r="E49" s="27">
        <v>1.371</v>
      </c>
      <c r="F49" s="27">
        <v>1.343</v>
      </c>
      <c r="G49" s="27">
        <v>1.054</v>
      </c>
      <c r="H49" s="27">
        <v>1.2729999999999999</v>
      </c>
      <c r="I49" s="21">
        <f t="shared" si="1"/>
        <v>0.69415965902545795</v>
      </c>
      <c r="J49" s="22">
        <f t="shared" si="3"/>
        <v>1.2420785283953462</v>
      </c>
      <c r="K49" s="22"/>
      <c r="L49" s="24">
        <f t="shared" si="2"/>
        <v>0.69415965902545795</v>
      </c>
      <c r="M49" s="3">
        <v>0.60260000000000002</v>
      </c>
    </row>
    <row r="50" spans="3:13" x14ac:dyDescent="0.15">
      <c r="C50" s="30">
        <v>36951</v>
      </c>
      <c r="D50" s="27">
        <v>1.6830000000000001</v>
      </c>
      <c r="E50" s="27">
        <v>1.37</v>
      </c>
      <c r="F50" s="27">
        <v>1.341</v>
      </c>
      <c r="G50" s="27">
        <v>1.0740000000000001</v>
      </c>
      <c r="H50" s="27">
        <v>1.278</v>
      </c>
      <c r="I50" s="21">
        <f t="shared" si="1"/>
        <v>0.65775832277387392</v>
      </c>
      <c r="J50" s="22">
        <f t="shared" si="3"/>
        <v>1.2368742477825136</v>
      </c>
      <c r="K50" s="22"/>
      <c r="L50" s="24">
        <f t="shared" si="2"/>
        <v>0.65775832277387392</v>
      </c>
      <c r="M50" s="3">
        <v>0.57099999999999995</v>
      </c>
    </row>
    <row r="51" spans="3:13" x14ac:dyDescent="0.15">
      <c r="C51" s="30">
        <v>36982</v>
      </c>
      <c r="D51" s="27">
        <v>1.619</v>
      </c>
      <c r="E51" s="27">
        <v>1.403</v>
      </c>
      <c r="F51" s="27">
        <v>1.341</v>
      </c>
      <c r="G51" s="27">
        <v>1.069</v>
      </c>
      <c r="H51" s="27">
        <v>1.2769999999999999</v>
      </c>
      <c r="I51" s="21">
        <f t="shared" si="1"/>
        <v>0.67307913834811661</v>
      </c>
      <c r="J51" s="22">
        <f t="shared" si="3"/>
        <v>1.2289566190531045</v>
      </c>
      <c r="K51" s="22"/>
      <c r="L51" s="24">
        <f t="shared" si="2"/>
        <v>0.67307913834811661</v>
      </c>
      <c r="M51" s="3">
        <v>0.58430000000000004</v>
      </c>
    </row>
    <row r="52" spans="3:13" x14ac:dyDescent="0.15">
      <c r="C52" s="30">
        <v>37012</v>
      </c>
      <c r="D52" s="27">
        <v>1.591</v>
      </c>
      <c r="E52" s="27">
        <v>1.37</v>
      </c>
      <c r="F52" s="27">
        <v>1.341</v>
      </c>
      <c r="G52" s="27">
        <v>1.069</v>
      </c>
      <c r="H52" s="27">
        <v>1.288</v>
      </c>
      <c r="I52" s="21">
        <f t="shared" si="1"/>
        <v>0.70084091694505246</v>
      </c>
      <c r="J52" s="22">
        <f t="shared" si="3"/>
        <v>1.227856592558461</v>
      </c>
      <c r="K52" s="22"/>
      <c r="L52" s="24">
        <f t="shared" si="2"/>
        <v>0.70084091694505246</v>
      </c>
      <c r="M52" s="3">
        <v>0.60840000000000005</v>
      </c>
    </row>
    <row r="53" spans="3:13" x14ac:dyDescent="0.15">
      <c r="C53" s="30">
        <v>37043</v>
      </c>
      <c r="D53" s="27">
        <v>1.58</v>
      </c>
      <c r="E53" s="27">
        <v>1.3660000000000001</v>
      </c>
      <c r="F53" s="27">
        <v>1.339</v>
      </c>
      <c r="G53" s="27">
        <v>1.0660000000000001</v>
      </c>
      <c r="H53" s="27">
        <v>1.278</v>
      </c>
      <c r="I53" s="21">
        <f t="shared" si="1"/>
        <v>0.71593134431517114</v>
      </c>
      <c r="J53" s="22">
        <f t="shared" si="3"/>
        <v>1.2250805823061859</v>
      </c>
      <c r="K53" s="22"/>
      <c r="L53" s="24">
        <f t="shared" si="2"/>
        <v>0.71593134431517114</v>
      </c>
      <c r="M53" s="3">
        <v>0.62150000000000005</v>
      </c>
    </row>
    <row r="54" spans="3:13" x14ac:dyDescent="0.15">
      <c r="C54" s="30">
        <v>37073</v>
      </c>
      <c r="D54" s="27">
        <v>1.526</v>
      </c>
      <c r="E54" s="27">
        <v>1.3049999999999999</v>
      </c>
      <c r="F54" s="27">
        <v>1.341</v>
      </c>
      <c r="G54" s="27">
        <v>1.0660000000000001</v>
      </c>
      <c r="H54" s="27">
        <v>1.2829999999999999</v>
      </c>
      <c r="I54" s="21">
        <f t="shared" si="1"/>
        <v>0.69335330031102405</v>
      </c>
      <c r="J54" s="22">
        <f t="shared" si="3"/>
        <v>1.2032791930653151</v>
      </c>
      <c r="K54" s="22"/>
      <c r="L54" s="24">
        <f t="shared" si="2"/>
        <v>0.69335330031102405</v>
      </c>
      <c r="M54" s="3">
        <v>0.60189999999999999</v>
      </c>
    </row>
    <row r="55" spans="3:13" x14ac:dyDescent="0.15">
      <c r="C55" s="30">
        <v>37104</v>
      </c>
      <c r="D55" s="27">
        <v>1.4850000000000001</v>
      </c>
      <c r="E55" s="27">
        <v>1.306</v>
      </c>
      <c r="F55" s="27">
        <v>1.3380000000000001</v>
      </c>
      <c r="G55" s="27">
        <v>1.0649999999999999</v>
      </c>
      <c r="H55" s="27">
        <v>1.2669999999999999</v>
      </c>
      <c r="I55" s="21">
        <f t="shared" si="1"/>
        <v>0.66259647506047692</v>
      </c>
      <c r="J55" s="22">
        <f t="shared" si="3"/>
        <v>1.1833202597627002</v>
      </c>
      <c r="K55" s="22"/>
      <c r="L55" s="24">
        <f t="shared" si="2"/>
        <v>0.66259647506047692</v>
      </c>
      <c r="M55" s="3">
        <v>0.57520000000000004</v>
      </c>
    </row>
    <row r="56" spans="3:13" x14ac:dyDescent="0.15">
      <c r="C56" s="30">
        <v>37135</v>
      </c>
      <c r="D56" s="27">
        <v>1.5269999999999999</v>
      </c>
      <c r="E56" s="27">
        <v>1.306</v>
      </c>
      <c r="F56" s="27">
        <v>1.339</v>
      </c>
      <c r="G56" s="27">
        <v>1.0640000000000001</v>
      </c>
      <c r="H56" s="27">
        <v>1.26</v>
      </c>
      <c r="I56" s="21">
        <f t="shared" si="1"/>
        <v>0.63172445570786773</v>
      </c>
      <c r="J56" s="22">
        <f t="shared" si="3"/>
        <v>1.1842871356986522</v>
      </c>
      <c r="K56" s="22"/>
      <c r="L56" s="24">
        <f t="shared" si="2"/>
        <v>0.63172445570786773</v>
      </c>
      <c r="M56" s="3">
        <v>0.5484</v>
      </c>
    </row>
    <row r="57" spans="3:13" x14ac:dyDescent="0.15">
      <c r="C57" s="30">
        <v>37165</v>
      </c>
      <c r="D57" s="27">
        <v>1.4690000000000001</v>
      </c>
      <c r="E57" s="27">
        <v>1.3029999999999999</v>
      </c>
      <c r="F57" s="27">
        <v>1.34</v>
      </c>
      <c r="G57" s="27">
        <v>1.0629999999999999</v>
      </c>
      <c r="H57" s="27">
        <v>1.234</v>
      </c>
      <c r="I57" s="21">
        <f t="shared" si="1"/>
        <v>0.60569058864186165</v>
      </c>
      <c r="J57" s="22">
        <f t="shared" si="3"/>
        <v>1.1590000236147908</v>
      </c>
      <c r="K57" s="22"/>
      <c r="L57" s="24">
        <f t="shared" si="2"/>
        <v>0.60569058864186165</v>
      </c>
      <c r="M57" s="3">
        <v>0.52580000000000005</v>
      </c>
    </row>
    <row r="58" spans="3:13" x14ac:dyDescent="0.15">
      <c r="C58" s="30">
        <v>37196</v>
      </c>
      <c r="D58" s="27">
        <v>1.4530000000000001</v>
      </c>
      <c r="E58" s="27">
        <v>1.3029999999999999</v>
      </c>
      <c r="F58" s="27">
        <v>1.34</v>
      </c>
      <c r="G58" s="27">
        <v>1.0629999999999999</v>
      </c>
      <c r="H58" s="27">
        <v>1.2350000000000001</v>
      </c>
      <c r="I58" s="21">
        <f t="shared" si="1"/>
        <v>0.58184540951503283</v>
      </c>
      <c r="J58" s="22">
        <f t="shared" si="3"/>
        <v>1.1507325359981568</v>
      </c>
      <c r="K58" s="22"/>
      <c r="L58" s="24">
        <f t="shared" si="2"/>
        <v>0.58184540951503283</v>
      </c>
      <c r="M58" s="3">
        <v>0.50509999999999999</v>
      </c>
    </row>
    <row r="59" spans="3:13" x14ac:dyDescent="0.15">
      <c r="C59" s="30">
        <v>37226</v>
      </c>
      <c r="D59" s="27">
        <v>1.4179999999999999</v>
      </c>
      <c r="E59" s="27">
        <v>1.296</v>
      </c>
      <c r="F59" s="27">
        <v>1.34</v>
      </c>
      <c r="G59" s="27">
        <v>1.0629999999999999</v>
      </c>
      <c r="H59" s="27">
        <v>1.2310000000000001</v>
      </c>
      <c r="I59" s="21">
        <f t="shared" si="1"/>
        <v>0.55304688399953927</v>
      </c>
      <c r="J59" s="22">
        <f t="shared" si="3"/>
        <v>1.1351748456399031</v>
      </c>
      <c r="K59" s="22"/>
      <c r="L59" s="24">
        <f t="shared" si="2"/>
        <v>0.55304688399953927</v>
      </c>
      <c r="M59" s="3">
        <v>0.48010000000000003</v>
      </c>
    </row>
    <row r="60" spans="3:13" x14ac:dyDescent="0.15">
      <c r="C60" s="30">
        <v>37257</v>
      </c>
      <c r="D60" s="27">
        <v>1.429</v>
      </c>
      <c r="E60" s="27">
        <v>1.288</v>
      </c>
      <c r="F60" s="27">
        <v>1.34</v>
      </c>
      <c r="G60" s="27">
        <v>1.0669999999999999</v>
      </c>
      <c r="H60" s="27">
        <v>1.2210000000000001</v>
      </c>
      <c r="I60" s="21">
        <f t="shared" si="1"/>
        <v>0.64370464232231306</v>
      </c>
      <c r="J60" s="22">
        <f t="shared" si="3"/>
        <v>1.1534929748876859</v>
      </c>
      <c r="K60" s="22"/>
      <c r="L60" s="24">
        <f t="shared" si="2"/>
        <v>0.64370464232231306</v>
      </c>
      <c r="M60" s="3">
        <v>0.55879999999999996</v>
      </c>
    </row>
    <row r="61" spans="3:13" x14ac:dyDescent="0.15">
      <c r="C61" s="30">
        <v>37288</v>
      </c>
      <c r="D61" s="27">
        <v>1.427</v>
      </c>
      <c r="E61" s="27">
        <v>1.284</v>
      </c>
      <c r="F61" s="27">
        <v>1.3380000000000001</v>
      </c>
      <c r="G61" s="27">
        <v>1.0669999999999999</v>
      </c>
      <c r="H61" s="27">
        <v>1.2110000000000001</v>
      </c>
      <c r="I61" s="21">
        <f t="shared" si="1"/>
        <v>0.71639212072341896</v>
      </c>
      <c r="J61" s="22">
        <f t="shared" si="3"/>
        <v>1.1650473453519179</v>
      </c>
      <c r="K61" s="22"/>
      <c r="L61" s="24">
        <f t="shared" si="2"/>
        <v>0.71639212072341896</v>
      </c>
      <c r="M61" s="3">
        <v>0.62190000000000001</v>
      </c>
    </row>
    <row r="62" spans="3:13" x14ac:dyDescent="0.15">
      <c r="C62" s="30">
        <v>37316</v>
      </c>
      <c r="D62" s="27">
        <v>1.4790000000000001</v>
      </c>
      <c r="E62" s="27">
        <v>1.284</v>
      </c>
      <c r="F62" s="27">
        <v>1.3480000000000001</v>
      </c>
      <c r="G62" s="27">
        <v>1.0649999999999999</v>
      </c>
      <c r="H62" s="27">
        <v>1.204</v>
      </c>
      <c r="I62" s="21">
        <f t="shared" si="1"/>
        <v>0.76258495565027073</v>
      </c>
      <c r="J62" s="22">
        <f t="shared" si="3"/>
        <v>1.185347840686557</v>
      </c>
      <c r="K62" s="22"/>
      <c r="L62" s="24">
        <f t="shared" si="2"/>
        <v>0.76258495565027073</v>
      </c>
      <c r="M62" s="3">
        <v>0.66200000000000003</v>
      </c>
    </row>
    <row r="63" spans="3:13" x14ac:dyDescent="0.15">
      <c r="C63" s="30">
        <v>37347</v>
      </c>
      <c r="D63" s="27">
        <v>1.5109999999999999</v>
      </c>
      <c r="E63" s="27">
        <v>1.2110000000000001</v>
      </c>
      <c r="F63" s="27">
        <v>1.345</v>
      </c>
      <c r="G63" s="27">
        <v>1.0680000000000001</v>
      </c>
      <c r="H63" s="27">
        <v>1.198</v>
      </c>
      <c r="I63" s="21">
        <f t="shared" si="1"/>
        <v>0.76869024305955536</v>
      </c>
      <c r="J63" s="22">
        <f t="shared" si="3"/>
        <v>1.1839899510425065</v>
      </c>
      <c r="K63" s="22"/>
      <c r="L63" s="24">
        <f t="shared" si="2"/>
        <v>0.76869024305955536</v>
      </c>
      <c r="M63" s="3">
        <v>0.6673</v>
      </c>
    </row>
    <row r="64" spans="3:13" x14ac:dyDescent="0.15">
      <c r="C64" s="30">
        <v>37377</v>
      </c>
      <c r="D64" s="27">
        <v>1.5169999999999999</v>
      </c>
      <c r="E64" s="27">
        <v>1.2090000000000001</v>
      </c>
      <c r="F64" s="27">
        <v>1.345</v>
      </c>
      <c r="G64" s="27">
        <v>1.0680000000000001</v>
      </c>
      <c r="H64" s="27">
        <v>1.208</v>
      </c>
      <c r="I64" s="21">
        <f t="shared" si="1"/>
        <v>0.8037092500863956</v>
      </c>
      <c r="J64" s="22">
        <f t="shared" si="3"/>
        <v>1.1950439425181432</v>
      </c>
      <c r="K64" s="22"/>
      <c r="L64" s="24">
        <f t="shared" si="2"/>
        <v>0.8037092500863956</v>
      </c>
      <c r="M64" s="3">
        <v>0.69769999999999999</v>
      </c>
    </row>
    <row r="65" spans="3:13" x14ac:dyDescent="0.15">
      <c r="C65" s="30">
        <v>37408</v>
      </c>
      <c r="D65" s="27">
        <v>1.5069999999999999</v>
      </c>
      <c r="E65" s="27">
        <v>1.2090000000000001</v>
      </c>
      <c r="F65" s="27">
        <v>1.3460000000000001</v>
      </c>
      <c r="G65" s="27">
        <v>1.0669999999999999</v>
      </c>
      <c r="H65" s="27">
        <v>1.2130000000000001</v>
      </c>
      <c r="I65" s="21">
        <f t="shared" si="1"/>
        <v>0.96544176938140769</v>
      </c>
      <c r="J65" s="22">
        <f t="shared" si="3"/>
        <v>1.2281377715700956</v>
      </c>
      <c r="K65" s="22"/>
      <c r="L65" s="24">
        <f t="shared" si="2"/>
        <v>0.96544176938140769</v>
      </c>
      <c r="M65" s="3">
        <v>0.83809999999999996</v>
      </c>
    </row>
    <row r="66" spans="3:13" x14ac:dyDescent="0.15">
      <c r="C66" s="30">
        <v>37438</v>
      </c>
      <c r="D66" s="32">
        <v>1.53</v>
      </c>
      <c r="E66" s="2">
        <v>1.3109999999999999</v>
      </c>
      <c r="F66" s="2">
        <v>1.351</v>
      </c>
      <c r="G66" s="32">
        <v>1.0629999999999999</v>
      </c>
      <c r="H66" s="2">
        <v>1.2150000000000001</v>
      </c>
      <c r="I66" s="21">
        <f t="shared" si="1"/>
        <v>0.9501209538071651</v>
      </c>
      <c r="J66" s="22">
        <f t="shared" si="3"/>
        <v>1.2419554002995046</v>
      </c>
      <c r="K66" s="22"/>
      <c r="L66" s="24">
        <f t="shared" si="2"/>
        <v>0.9501209538071651</v>
      </c>
      <c r="M66" s="3">
        <v>0.82479999999999998</v>
      </c>
    </row>
    <row r="67" spans="3:13" x14ac:dyDescent="0.15">
      <c r="C67" s="30">
        <v>37469</v>
      </c>
      <c r="D67" s="32">
        <v>1.518</v>
      </c>
      <c r="E67" s="2">
        <v>1.3109999999999999</v>
      </c>
      <c r="F67" s="2">
        <v>1.3540000000000001</v>
      </c>
      <c r="G67" s="32">
        <v>1.0629999999999999</v>
      </c>
      <c r="H67" s="2">
        <v>1.226</v>
      </c>
      <c r="I67" s="21">
        <f t="shared" si="1"/>
        <v>0.99262757746803365</v>
      </c>
      <c r="J67" s="22">
        <f t="shared" si="3"/>
        <v>1.251446791268287</v>
      </c>
      <c r="K67" s="22"/>
      <c r="L67" s="24">
        <f t="shared" si="2"/>
        <v>0.99262757746803365</v>
      </c>
      <c r="M67" s="3">
        <v>0.86170000000000002</v>
      </c>
    </row>
    <row r="68" spans="3:13" x14ac:dyDescent="0.15">
      <c r="C68" s="30">
        <v>37500</v>
      </c>
      <c r="D68" s="32">
        <v>1.5009999999999999</v>
      </c>
      <c r="E68" s="2">
        <v>1.3109999999999999</v>
      </c>
      <c r="F68" s="2">
        <v>1.3520000000000001</v>
      </c>
      <c r="G68" s="32">
        <v>1.0640000000000001</v>
      </c>
      <c r="H68" s="2">
        <v>1.2490000000000001</v>
      </c>
      <c r="I68" s="21">
        <f t="shared" si="1"/>
        <v>1.0203893560649695</v>
      </c>
      <c r="J68" s="22">
        <f t="shared" si="3"/>
        <v>1.2593717647736438</v>
      </c>
      <c r="K68" s="22"/>
      <c r="L68" s="24">
        <f t="shared" si="2"/>
        <v>1.0203893560649695</v>
      </c>
      <c r="M68" s="3">
        <v>0.88580000000000003</v>
      </c>
    </row>
    <row r="69" spans="3:13" x14ac:dyDescent="0.15">
      <c r="C69" s="30">
        <v>37530</v>
      </c>
      <c r="D69" s="32">
        <v>1.536</v>
      </c>
      <c r="E69" s="2">
        <v>1.3280000000000001</v>
      </c>
      <c r="F69" s="2">
        <v>1.351</v>
      </c>
      <c r="G69" s="32">
        <v>1.0680000000000001</v>
      </c>
      <c r="H69" s="2">
        <v>1.2569999999999999</v>
      </c>
      <c r="I69" s="21">
        <f t="shared" si="1"/>
        <v>0.94620435433705796</v>
      </c>
      <c r="J69" s="22">
        <f t="shared" si="3"/>
        <v>1.2556679144107821</v>
      </c>
      <c r="K69" s="22"/>
      <c r="L69" s="24">
        <f t="shared" si="2"/>
        <v>0.94620435433705796</v>
      </c>
      <c r="M69" s="3">
        <v>0.82140000000000002</v>
      </c>
    </row>
    <row r="70" spans="3:13" x14ac:dyDescent="0.15">
      <c r="C70" s="30">
        <v>37561</v>
      </c>
      <c r="D70" s="32">
        <v>1.5580000000000001</v>
      </c>
      <c r="E70" s="2">
        <v>1.325</v>
      </c>
      <c r="F70" s="2">
        <v>1.3520000000000001</v>
      </c>
      <c r="G70" s="32">
        <v>1.0680000000000001</v>
      </c>
      <c r="H70" s="2">
        <v>1.2689999999999999</v>
      </c>
      <c r="I70" s="21">
        <f t="shared" si="1"/>
        <v>0.96002764658449491</v>
      </c>
      <c r="J70" s="22">
        <f t="shared" si="3"/>
        <v>1.2663158057827439</v>
      </c>
      <c r="K70" s="22"/>
      <c r="L70" s="24">
        <f t="shared" si="2"/>
        <v>0.96002764658449491</v>
      </c>
      <c r="M70" s="3">
        <v>0.83340000000000003</v>
      </c>
    </row>
    <row r="71" spans="3:13" x14ac:dyDescent="0.15">
      <c r="C71" s="30">
        <v>37591</v>
      </c>
      <c r="D71" s="32">
        <v>1.508</v>
      </c>
      <c r="E71" s="2">
        <v>1.3240000000000001</v>
      </c>
      <c r="F71" s="2">
        <v>1.351</v>
      </c>
      <c r="G71" s="32">
        <v>1.0680000000000001</v>
      </c>
      <c r="H71" s="2">
        <v>1.25</v>
      </c>
      <c r="I71" s="21">
        <f t="shared" si="1"/>
        <v>0.96244672272779641</v>
      </c>
      <c r="J71" s="22">
        <f t="shared" si="3"/>
        <v>1.2506588117728372</v>
      </c>
      <c r="K71" s="22"/>
      <c r="L71" s="24">
        <f t="shared" si="2"/>
        <v>0.96244672272779641</v>
      </c>
      <c r="M71" s="3">
        <v>0.83550000000000002</v>
      </c>
    </row>
    <row r="72" spans="3:13" x14ac:dyDescent="0.15">
      <c r="C72" s="30">
        <v>37622</v>
      </c>
      <c r="D72" s="32">
        <v>1.5489999999999999</v>
      </c>
      <c r="E72" s="2">
        <v>1.3480000000000001</v>
      </c>
      <c r="F72" s="2">
        <v>1.349</v>
      </c>
      <c r="G72" s="32">
        <v>1.071</v>
      </c>
      <c r="H72" s="2">
        <v>1.274</v>
      </c>
      <c r="I72" s="21">
        <f t="shared" si="1"/>
        <v>1.0347886188227162</v>
      </c>
      <c r="J72" s="22">
        <f t="shared" si="3"/>
        <v>1.2837756099527704</v>
      </c>
      <c r="K72" s="22"/>
      <c r="L72" s="24">
        <f t="shared" si="2"/>
        <v>1.0347886188227162</v>
      </c>
      <c r="M72" s="3">
        <v>0.89829999999999999</v>
      </c>
    </row>
    <row r="73" spans="3:13" x14ac:dyDescent="0.15">
      <c r="C73" s="30">
        <v>37653</v>
      </c>
      <c r="D73" s="32">
        <v>1.5780000000000001</v>
      </c>
      <c r="E73" s="2">
        <v>1.3480000000000001</v>
      </c>
      <c r="F73" s="2">
        <v>1.349</v>
      </c>
      <c r="G73" s="32">
        <v>1.0669999999999999</v>
      </c>
      <c r="H73" s="2">
        <v>1.266</v>
      </c>
      <c r="I73" s="21">
        <f t="shared" si="1"/>
        <v>1.1300541412279692</v>
      </c>
      <c r="J73" s="22">
        <f t="shared" si="3"/>
        <v>1.3077413696578735</v>
      </c>
      <c r="K73" s="22"/>
      <c r="L73" s="24">
        <f t="shared" si="2"/>
        <v>1.1300541412279692</v>
      </c>
      <c r="M73" s="33">
        <v>0.98099999999999998</v>
      </c>
    </row>
    <row r="74" spans="3:13" x14ac:dyDescent="0.15">
      <c r="C74" s="30">
        <v>37681</v>
      </c>
      <c r="D74" s="32">
        <v>1.641</v>
      </c>
      <c r="E74" s="2">
        <v>1.3480000000000001</v>
      </c>
      <c r="F74" s="2">
        <v>1.349</v>
      </c>
      <c r="G74" s="32">
        <v>1.0669999999999999</v>
      </c>
      <c r="H74" s="2">
        <v>1.2869999999999999</v>
      </c>
      <c r="I74" s="21">
        <f t="shared" ref="I74:I108" si="8">+L74</f>
        <v>1.2194447644280613</v>
      </c>
      <c r="J74" s="22">
        <f t="shared" si="3"/>
        <v>1.3458334005298929</v>
      </c>
      <c r="K74" s="22"/>
      <c r="L74" s="24">
        <f t="shared" si="2"/>
        <v>1.2194447644280613</v>
      </c>
      <c r="M74" s="33">
        <v>1.0586</v>
      </c>
    </row>
    <row r="75" spans="3:13" x14ac:dyDescent="0.15">
      <c r="C75" s="30">
        <v>37712</v>
      </c>
      <c r="D75" s="32">
        <v>1.6850000000000001</v>
      </c>
      <c r="E75" s="31">
        <v>1.6060000000000001</v>
      </c>
      <c r="F75" s="31">
        <v>1.349</v>
      </c>
      <c r="G75" s="32">
        <v>1.0649999999999999</v>
      </c>
      <c r="H75" s="31">
        <v>1.3109999999999999</v>
      </c>
      <c r="I75" s="21">
        <f t="shared" si="8"/>
        <v>1.1339707406980764</v>
      </c>
      <c r="J75" s="22">
        <f t="shared" si="3"/>
        <v>1.3720138555465959</v>
      </c>
      <c r="K75" s="22"/>
      <c r="L75" s="24">
        <f t="shared" ref="L75:L108" si="9">+M75/$M$9</f>
        <v>1.1339707406980764</v>
      </c>
      <c r="M75" s="33">
        <v>0.98440000000000005</v>
      </c>
    </row>
    <row r="76" spans="3:13" x14ac:dyDescent="0.15">
      <c r="C76" s="30">
        <v>37742</v>
      </c>
      <c r="D76" s="32">
        <v>1.665</v>
      </c>
      <c r="E76" s="31">
        <v>1.538</v>
      </c>
      <c r="F76" s="31">
        <v>1.3480000000000001</v>
      </c>
      <c r="G76" s="32">
        <v>1.0740000000000001</v>
      </c>
      <c r="H76" s="31">
        <v>1.3160000000000001</v>
      </c>
      <c r="I76" s="21">
        <f t="shared" si="8"/>
        <v>1.1386936988826173</v>
      </c>
      <c r="J76" s="22">
        <f t="shared" si="3"/>
        <v>1.3630756767653496</v>
      </c>
      <c r="K76" s="22"/>
      <c r="L76" s="24">
        <f t="shared" si="9"/>
        <v>1.1386936988826173</v>
      </c>
      <c r="M76" s="33">
        <v>0.98850000000000005</v>
      </c>
    </row>
    <row r="77" spans="3:13" x14ac:dyDescent="0.15">
      <c r="C77" s="30">
        <v>37773</v>
      </c>
      <c r="D77" s="32">
        <v>1.647</v>
      </c>
      <c r="E77" s="31">
        <v>1.538</v>
      </c>
      <c r="F77" s="31">
        <v>1.35</v>
      </c>
      <c r="G77" s="32">
        <v>1.0720000000000001</v>
      </c>
      <c r="H77" s="31">
        <v>1.298</v>
      </c>
      <c r="I77" s="21">
        <f t="shared" si="8"/>
        <v>1.1703720769496602</v>
      </c>
      <c r="J77" s="22">
        <f t="shared" si="3"/>
        <v>1.3611481361594286</v>
      </c>
      <c r="K77" s="22"/>
      <c r="L77" s="24">
        <f t="shared" si="9"/>
        <v>1.1703720769496602</v>
      </c>
      <c r="M77" s="3">
        <v>1.016</v>
      </c>
    </row>
    <row r="78" spans="3:13" x14ac:dyDescent="0.15">
      <c r="C78" s="30">
        <v>37803</v>
      </c>
      <c r="D78" s="32">
        <v>1.617</v>
      </c>
      <c r="E78" s="31">
        <v>1.4570000000000001</v>
      </c>
      <c r="F78" s="31">
        <v>1.353</v>
      </c>
      <c r="G78" s="32">
        <v>1.0720000000000001</v>
      </c>
      <c r="H78" s="31">
        <v>1.2949999999999999</v>
      </c>
      <c r="I78" s="21">
        <f t="shared" si="8"/>
        <v>1.1437622393733442</v>
      </c>
      <c r="J78" s="22">
        <f t="shared" si="3"/>
        <v>1.3396150702684024</v>
      </c>
      <c r="K78" s="34"/>
      <c r="L78" s="24">
        <f t="shared" si="9"/>
        <v>1.1437622393733442</v>
      </c>
      <c r="M78" s="35">
        <v>0.9929</v>
      </c>
    </row>
    <row r="79" spans="3:13" x14ac:dyDescent="0.15">
      <c r="C79" s="30">
        <v>37834</v>
      </c>
      <c r="D79" s="32">
        <v>1.5820000000000001</v>
      </c>
      <c r="E79" s="31">
        <v>1.4570000000000001</v>
      </c>
      <c r="F79" s="31">
        <v>1.353</v>
      </c>
      <c r="G79" s="32">
        <v>1.073</v>
      </c>
      <c r="H79" s="31">
        <v>1.2909999999999999</v>
      </c>
      <c r="I79" s="21">
        <f t="shared" si="8"/>
        <v>1.1991706024651536</v>
      </c>
      <c r="J79" s="22">
        <f t="shared" si="3"/>
        <v>1.3425958265176823</v>
      </c>
      <c r="K79" s="34"/>
      <c r="L79" s="24">
        <f t="shared" si="9"/>
        <v>1.1991706024651536</v>
      </c>
      <c r="M79" s="35">
        <v>1.0409999999999999</v>
      </c>
    </row>
    <row r="80" spans="3:13" x14ac:dyDescent="0.15">
      <c r="C80" s="30">
        <v>37865</v>
      </c>
      <c r="D80" s="32">
        <v>1.5760000000000001</v>
      </c>
      <c r="E80" s="31">
        <v>1.4570000000000001</v>
      </c>
      <c r="F80" s="31">
        <v>1.3540000000000001</v>
      </c>
      <c r="G80" s="32">
        <v>1.0720000000000001</v>
      </c>
      <c r="H80" s="31">
        <v>1.292</v>
      </c>
      <c r="I80" s="21">
        <f t="shared" si="8"/>
        <v>1.2739315747033753</v>
      </c>
      <c r="J80" s="22">
        <f t="shared" si="3"/>
        <v>1.3572656306877087</v>
      </c>
      <c r="K80" s="34"/>
      <c r="L80" s="24">
        <f t="shared" si="9"/>
        <v>1.2739315747033753</v>
      </c>
      <c r="M80" s="35">
        <v>1.1059000000000001</v>
      </c>
    </row>
    <row r="81" spans="3:14" x14ac:dyDescent="0.15">
      <c r="C81" s="30">
        <v>37895</v>
      </c>
      <c r="D81" s="32">
        <v>1.5669999999999999</v>
      </c>
      <c r="E81" s="31">
        <v>1.4910000000000001</v>
      </c>
      <c r="F81" s="31">
        <v>1.355</v>
      </c>
      <c r="G81" s="32">
        <v>1.0720000000000001</v>
      </c>
      <c r="H81" s="31">
        <v>1.2929999999999999</v>
      </c>
      <c r="I81" s="21">
        <f t="shared" si="8"/>
        <v>1.4954498329685522</v>
      </c>
      <c r="J81" s="22">
        <f t="shared" si="3"/>
        <v>1.4059194649233959</v>
      </c>
      <c r="K81" s="34"/>
      <c r="L81" s="24">
        <f t="shared" si="9"/>
        <v>1.4954498329685522</v>
      </c>
      <c r="M81" s="35">
        <v>1.2982</v>
      </c>
    </row>
    <row r="82" spans="3:14" x14ac:dyDescent="0.15">
      <c r="C82" s="30">
        <v>37926</v>
      </c>
      <c r="D82" s="32">
        <v>1.571</v>
      </c>
      <c r="E82" s="31">
        <v>1.4910000000000001</v>
      </c>
      <c r="F82" s="31">
        <v>1.3540000000000001</v>
      </c>
      <c r="G82" s="32">
        <v>1.073</v>
      </c>
      <c r="H82" s="31">
        <v>1.2929999999999999</v>
      </c>
      <c r="I82" s="21">
        <f t="shared" si="8"/>
        <v>1.4585877203087203</v>
      </c>
      <c r="J82" s="22">
        <f t="shared" si="3"/>
        <v>1.3990284212648312</v>
      </c>
      <c r="K82" s="34"/>
      <c r="L82" s="24">
        <f t="shared" si="9"/>
        <v>1.4585877203087203</v>
      </c>
      <c r="M82" s="35">
        <v>1.2662</v>
      </c>
    </row>
    <row r="83" spans="3:14" x14ac:dyDescent="0.15">
      <c r="C83" s="30">
        <v>37956</v>
      </c>
      <c r="D83" s="32">
        <v>1.58</v>
      </c>
      <c r="E83" s="31">
        <v>1.5149999999999999</v>
      </c>
      <c r="F83" s="31">
        <v>1.3540000000000001</v>
      </c>
      <c r="G83" s="32">
        <v>1.073</v>
      </c>
      <c r="H83" s="31">
        <v>1.2949999999999999</v>
      </c>
      <c r="I83" s="21">
        <f t="shared" si="8"/>
        <v>1.4333602119571478</v>
      </c>
      <c r="J83" s="22">
        <f t="shared" si="3"/>
        <v>1.3988706445110011</v>
      </c>
      <c r="K83" s="34"/>
      <c r="L83" s="24">
        <f t="shared" si="9"/>
        <v>1.4333602119571478</v>
      </c>
      <c r="M83" s="3">
        <v>1.2443</v>
      </c>
    </row>
    <row r="84" spans="3:14" x14ac:dyDescent="0.15">
      <c r="C84" s="30">
        <v>37987</v>
      </c>
      <c r="D84" s="36">
        <v>1.603</v>
      </c>
      <c r="E84" s="36">
        <v>1.466</v>
      </c>
      <c r="F84" s="37">
        <v>1.355</v>
      </c>
      <c r="G84" s="38">
        <v>1.0720000000000001</v>
      </c>
      <c r="H84" s="37">
        <v>1.304</v>
      </c>
      <c r="I84" s="21">
        <f t="shared" si="8"/>
        <v>1.4349729293860154</v>
      </c>
      <c r="J84" s="22">
        <f t="shared" si="3"/>
        <v>1.4012493151710632</v>
      </c>
      <c r="K84" s="34"/>
      <c r="L84" s="24">
        <f t="shared" si="9"/>
        <v>1.4349729293860154</v>
      </c>
      <c r="M84" s="3">
        <v>1.2457</v>
      </c>
    </row>
    <row r="85" spans="3:14" x14ac:dyDescent="0.15">
      <c r="C85" s="30">
        <v>38018</v>
      </c>
      <c r="D85" s="36">
        <v>1.6060000000000001</v>
      </c>
      <c r="E85" s="36">
        <v>1.466</v>
      </c>
      <c r="F85" s="37">
        <v>1.3839999999999999</v>
      </c>
      <c r="G85" s="38">
        <v>1.0660000000000001</v>
      </c>
      <c r="H85" s="37">
        <v>1.31</v>
      </c>
      <c r="I85" s="21">
        <f t="shared" si="8"/>
        <v>1.4687248012901739</v>
      </c>
      <c r="J85" s="22">
        <f t="shared" si="3"/>
        <v>1.4133822082709366</v>
      </c>
      <c r="K85" s="39">
        <f>+(J85-$J$84)/$J$84</f>
        <v>8.6586255340237207E-3</v>
      </c>
      <c r="L85" s="24">
        <f t="shared" si="9"/>
        <v>1.4687248012901739</v>
      </c>
      <c r="M85" s="3">
        <v>1.2749999999999999</v>
      </c>
    </row>
    <row r="86" spans="3:14" x14ac:dyDescent="0.15">
      <c r="C86" s="30">
        <v>38047</v>
      </c>
      <c r="D86" s="36">
        <v>1.63</v>
      </c>
      <c r="E86" s="36">
        <v>1.466</v>
      </c>
      <c r="F86" s="37">
        <v>1.407</v>
      </c>
      <c r="G86" s="38">
        <v>1.0660000000000001</v>
      </c>
      <c r="H86" s="37">
        <v>1.3160000000000001</v>
      </c>
      <c r="I86" s="21">
        <f t="shared" si="8"/>
        <v>1.5316207810160118</v>
      </c>
      <c r="J86" s="22">
        <f t="shared" si="3"/>
        <v>1.4360753640133623</v>
      </c>
      <c r="K86" s="39">
        <f t="shared" ref="K86:K152" si="10">+(J86-$J$84)/$J$84</f>
        <v>2.4853570642457433E-2</v>
      </c>
      <c r="L86" s="24">
        <f t="shared" si="9"/>
        <v>1.5316207810160118</v>
      </c>
      <c r="M86" s="3">
        <v>1.3295999999999999</v>
      </c>
    </row>
    <row r="87" spans="3:14" x14ac:dyDescent="0.15">
      <c r="C87" s="30">
        <v>38078</v>
      </c>
      <c r="D87" s="36">
        <v>1.6479999999999999</v>
      </c>
      <c r="E87" s="36">
        <v>1.4610000000000001</v>
      </c>
      <c r="F87" s="37">
        <v>1.45</v>
      </c>
      <c r="G87" s="38">
        <v>1.0680000000000001</v>
      </c>
      <c r="H87" s="37">
        <v>1.3160000000000001</v>
      </c>
      <c r="I87" s="21">
        <f t="shared" si="8"/>
        <v>1.5790807510655456</v>
      </c>
      <c r="J87" s="22">
        <f t="shared" si="3"/>
        <v>1.4545669577237645</v>
      </c>
      <c r="K87" s="39">
        <f t="shared" si="10"/>
        <v>3.8050075725598022E-2</v>
      </c>
      <c r="L87" s="24">
        <f t="shared" si="9"/>
        <v>1.5790807510655456</v>
      </c>
      <c r="M87" s="3">
        <v>1.3708</v>
      </c>
    </row>
    <row r="88" spans="3:14" x14ac:dyDescent="0.15">
      <c r="C88" s="30">
        <v>38108</v>
      </c>
      <c r="D88" s="36">
        <v>1.6419999999999999</v>
      </c>
      <c r="E88" s="36">
        <v>1.4610000000000001</v>
      </c>
      <c r="F88" s="37">
        <v>1.484</v>
      </c>
      <c r="G88" s="38">
        <v>1.071</v>
      </c>
      <c r="H88" s="37">
        <v>1.3340000000000001</v>
      </c>
      <c r="I88" s="21">
        <f t="shared" si="8"/>
        <v>1.5516645547747956</v>
      </c>
      <c r="J88" s="22">
        <f t="shared" ref="J88:J108" si="11">D88*$D$1+E88*$E$1+F88*$F$1+G88*$G$1+H88*$H$1+I88*$I$1</f>
        <v>1.4563345565027073</v>
      </c>
      <c r="K88" s="39">
        <f t="shared" si="10"/>
        <v>3.9311520608964076E-2</v>
      </c>
      <c r="L88" s="24">
        <f t="shared" si="9"/>
        <v>1.5516645547747956</v>
      </c>
      <c r="M88" s="3">
        <v>1.347</v>
      </c>
    </row>
    <row r="89" spans="3:14" x14ac:dyDescent="0.15">
      <c r="C89" s="30">
        <v>38139</v>
      </c>
      <c r="D89" s="36">
        <v>1.6930000000000001</v>
      </c>
      <c r="E89" s="36">
        <v>1.4610000000000001</v>
      </c>
      <c r="F89" s="37">
        <v>1.4990000000000001</v>
      </c>
      <c r="G89" s="38">
        <v>1.071</v>
      </c>
      <c r="H89" s="37">
        <v>1.343</v>
      </c>
      <c r="I89" s="21">
        <f t="shared" si="8"/>
        <v>1.5753945397995621</v>
      </c>
      <c r="J89" s="22">
        <f t="shared" si="11"/>
        <v>1.4766028533579081</v>
      </c>
      <c r="K89" s="39">
        <f t="shared" si="10"/>
        <v>5.3775967895938477E-2</v>
      </c>
      <c r="L89" s="24">
        <f t="shared" si="9"/>
        <v>1.5753945397995621</v>
      </c>
      <c r="M89" s="3">
        <v>1.3675999999999999</v>
      </c>
    </row>
    <row r="90" spans="3:14" x14ac:dyDescent="0.15">
      <c r="C90" s="30">
        <v>38169</v>
      </c>
      <c r="D90" s="36">
        <v>1.728</v>
      </c>
      <c r="E90" s="36">
        <v>1.516</v>
      </c>
      <c r="F90" s="37">
        <v>1.524</v>
      </c>
      <c r="G90" s="38">
        <v>1.087</v>
      </c>
      <c r="H90" s="37">
        <v>1.355</v>
      </c>
      <c r="I90" s="21">
        <f t="shared" si="8"/>
        <v>1.4703375187190415</v>
      </c>
      <c r="J90" s="22">
        <f t="shared" si="11"/>
        <v>1.4756458789309985</v>
      </c>
      <c r="K90" s="39">
        <f t="shared" si="10"/>
        <v>5.3093024170972059E-2</v>
      </c>
      <c r="L90" s="24">
        <f t="shared" si="9"/>
        <v>1.4703375187190415</v>
      </c>
      <c r="M90" s="3">
        <v>1.2764</v>
      </c>
    </row>
    <row r="91" spans="3:14" x14ac:dyDescent="0.15">
      <c r="C91" s="30">
        <v>38200</v>
      </c>
      <c r="D91" s="36">
        <v>1.724</v>
      </c>
      <c r="E91" s="36">
        <v>1.516</v>
      </c>
      <c r="F91" s="37">
        <v>1.5329999999999999</v>
      </c>
      <c r="G91" s="38">
        <v>1.089</v>
      </c>
      <c r="H91" s="37">
        <v>1.375</v>
      </c>
      <c r="I91" s="21">
        <f t="shared" si="8"/>
        <v>1.4221863840571363</v>
      </c>
      <c r="J91" s="22">
        <f t="shared" si="11"/>
        <v>1.4710591406519988</v>
      </c>
      <c r="K91" s="39">
        <f t="shared" si="10"/>
        <v>4.9819703549623715E-2</v>
      </c>
      <c r="L91" s="24">
        <f t="shared" si="9"/>
        <v>1.4221863840571363</v>
      </c>
      <c r="M91" s="3">
        <v>1.2345999999999999</v>
      </c>
    </row>
    <row r="92" spans="3:14" x14ac:dyDescent="0.15">
      <c r="C92" s="30">
        <v>38231</v>
      </c>
      <c r="D92" s="36">
        <v>1.788</v>
      </c>
      <c r="E92" s="36">
        <v>1.516</v>
      </c>
      <c r="F92" s="37">
        <v>1.536</v>
      </c>
      <c r="G92" s="38">
        <v>1.0900000000000001</v>
      </c>
      <c r="H92" s="38">
        <v>1.397</v>
      </c>
      <c r="I92" s="21">
        <f t="shared" si="8"/>
        <v>1.4324386591406522</v>
      </c>
      <c r="J92" s="22">
        <f t="shared" si="11"/>
        <v>1.493442118419537</v>
      </c>
      <c r="K92" s="39">
        <f t="shared" si="10"/>
        <v>6.5793290494646189E-2</v>
      </c>
      <c r="L92" s="24">
        <f t="shared" si="9"/>
        <v>1.4324386591406522</v>
      </c>
      <c r="M92" s="3">
        <v>1.2435</v>
      </c>
    </row>
    <row r="93" spans="3:14" x14ac:dyDescent="0.15">
      <c r="C93" s="30">
        <v>38261</v>
      </c>
      <c r="D93" s="36">
        <v>1.798</v>
      </c>
      <c r="E93" s="36">
        <v>1.518</v>
      </c>
      <c r="F93" s="37">
        <v>1.532</v>
      </c>
      <c r="G93" s="38">
        <v>1.099</v>
      </c>
      <c r="H93" s="37">
        <v>1.4079999999999999</v>
      </c>
      <c r="I93" s="21">
        <f t="shared" si="8"/>
        <v>1.4574357792881005</v>
      </c>
      <c r="J93" s="22">
        <f t="shared" si="11"/>
        <v>1.5042765136505012</v>
      </c>
      <c r="K93" s="39">
        <f t="shared" si="10"/>
        <v>7.352524448289241E-2</v>
      </c>
      <c r="L93" s="24">
        <f t="shared" si="9"/>
        <v>1.4574357792881005</v>
      </c>
      <c r="M93" s="3">
        <v>1.2652000000000001</v>
      </c>
    </row>
    <row r="94" spans="3:14" x14ac:dyDescent="0.15">
      <c r="C94" s="30">
        <v>38292</v>
      </c>
      <c r="D94" s="36">
        <v>1.798</v>
      </c>
      <c r="E94" s="36">
        <v>1.518</v>
      </c>
      <c r="F94" s="37">
        <v>1.534</v>
      </c>
      <c r="G94" s="38">
        <v>1.101</v>
      </c>
      <c r="H94" s="37">
        <v>1.431</v>
      </c>
      <c r="I94" s="21">
        <f t="shared" si="8"/>
        <v>1.4151595438313558</v>
      </c>
      <c r="J94" s="22">
        <f t="shared" si="11"/>
        <v>1.5017785042045848</v>
      </c>
      <c r="K94" s="39">
        <f t="shared" si="10"/>
        <v>7.1742542847379798E-2</v>
      </c>
      <c r="L94" s="24">
        <f>+M94/$M$9</f>
        <v>1.4151595438313558</v>
      </c>
      <c r="M94" s="3">
        <v>1.2284999999999999</v>
      </c>
    </row>
    <row r="95" spans="3:14" x14ac:dyDescent="0.15">
      <c r="C95" s="30">
        <v>38322</v>
      </c>
      <c r="D95" s="36">
        <v>1.8819999999999999</v>
      </c>
      <c r="E95" s="36">
        <v>1.518</v>
      </c>
      <c r="F95" s="37">
        <v>1.5449999999999999</v>
      </c>
      <c r="G95" s="38">
        <v>1.1100000000000001</v>
      </c>
      <c r="H95" s="37">
        <v>1.456</v>
      </c>
      <c r="I95" s="21">
        <f t="shared" si="8"/>
        <v>1.3619398686787236</v>
      </c>
      <c r="J95" s="22">
        <f t="shared" si="11"/>
        <v>1.5176123724225321</v>
      </c>
      <c r="K95" s="39">
        <f t="shared" si="10"/>
        <v>8.3042365117775921E-2</v>
      </c>
      <c r="L95" s="24">
        <f>+M95/$M$9</f>
        <v>1.3619398686787236</v>
      </c>
      <c r="M95" s="3">
        <v>1.1822999999999999</v>
      </c>
    </row>
    <row r="96" spans="3:14" x14ac:dyDescent="0.15">
      <c r="C96" s="30">
        <v>38353</v>
      </c>
      <c r="D96" s="36">
        <v>1.903</v>
      </c>
      <c r="E96" s="36">
        <v>1.5860000000000001</v>
      </c>
      <c r="F96" s="37">
        <v>1.5449999999999999</v>
      </c>
      <c r="G96" s="38">
        <v>1.161</v>
      </c>
      <c r="H96" s="37">
        <v>1.494</v>
      </c>
      <c r="I96" s="21">
        <f t="shared" si="8"/>
        <v>1.3634373920055294</v>
      </c>
      <c r="J96" s="22">
        <f t="shared" si="11"/>
        <v>1.5442418523211612</v>
      </c>
      <c r="K96" s="39">
        <f t="shared" si="10"/>
        <v>0.10204646353931782</v>
      </c>
      <c r="L96" s="24">
        <f t="shared" si="9"/>
        <v>1.3634373920055294</v>
      </c>
      <c r="M96" s="3">
        <v>1.1836</v>
      </c>
      <c r="N96" s="40"/>
    </row>
    <row r="97" spans="3:14" x14ac:dyDescent="0.15">
      <c r="C97" s="30">
        <v>38384</v>
      </c>
      <c r="D97" s="36">
        <v>1.8959999999999999</v>
      </c>
      <c r="E97" s="36">
        <v>1.5860000000000001</v>
      </c>
      <c r="F97" s="37">
        <v>1.5489999999999999</v>
      </c>
      <c r="G97" s="38">
        <v>1.1830000000000001</v>
      </c>
      <c r="H97" s="37">
        <v>1.508</v>
      </c>
      <c r="I97" s="21">
        <f t="shared" si="8"/>
        <v>1.4470683101025228</v>
      </c>
      <c r="J97" s="22">
        <f t="shared" si="11"/>
        <v>1.5662343451215297</v>
      </c>
      <c r="K97" s="39">
        <f t="shared" si="10"/>
        <v>0.11774138132608133</v>
      </c>
      <c r="L97" s="24">
        <f t="shared" si="9"/>
        <v>1.4470683101025228</v>
      </c>
      <c r="M97" s="3">
        <v>1.2562</v>
      </c>
      <c r="N97" s="40"/>
    </row>
    <row r="98" spans="3:14" x14ac:dyDescent="0.15">
      <c r="C98" s="30">
        <v>38412</v>
      </c>
      <c r="D98" s="36">
        <v>1.929</v>
      </c>
      <c r="E98" s="36">
        <v>1.5860000000000001</v>
      </c>
      <c r="F98" s="37">
        <v>1.5469999999999999</v>
      </c>
      <c r="G98" s="38">
        <v>1.1830000000000001</v>
      </c>
      <c r="H98" s="37">
        <v>1.526</v>
      </c>
      <c r="I98" s="21">
        <f t="shared" si="8"/>
        <v>1.5192950120953808</v>
      </c>
      <c r="J98" s="22">
        <f t="shared" si="11"/>
        <v>1.5931119525400299</v>
      </c>
      <c r="K98" s="39">
        <f t="shared" si="10"/>
        <v>0.13692255567350217</v>
      </c>
      <c r="L98" s="24">
        <f t="shared" si="9"/>
        <v>1.5192950120953808</v>
      </c>
      <c r="M98" s="3">
        <v>1.3189</v>
      </c>
      <c r="N98" s="40"/>
    </row>
    <row r="99" spans="3:14" x14ac:dyDescent="0.15">
      <c r="C99" s="30">
        <v>38443</v>
      </c>
      <c r="D99" s="36">
        <v>1.9570000000000001</v>
      </c>
      <c r="E99" s="36">
        <v>1.583</v>
      </c>
      <c r="F99" s="37">
        <v>1.5509999999999999</v>
      </c>
      <c r="G99" s="38">
        <v>1.1819999999999999</v>
      </c>
      <c r="H99" s="37">
        <v>1.538</v>
      </c>
      <c r="I99" s="21">
        <f t="shared" si="8"/>
        <v>1.5120377836654764</v>
      </c>
      <c r="J99" s="22">
        <f t="shared" si="11"/>
        <v>1.6009129345697501</v>
      </c>
      <c r="K99" s="39">
        <f t="shared" si="10"/>
        <v>0.14248971773756919</v>
      </c>
      <c r="L99" s="24">
        <f t="shared" si="9"/>
        <v>1.5120377836654764</v>
      </c>
      <c r="M99" s="3">
        <v>1.3126</v>
      </c>
      <c r="N99" s="40"/>
    </row>
    <row r="100" spans="3:14" x14ac:dyDescent="0.15">
      <c r="C100" s="30">
        <v>38473</v>
      </c>
      <c r="D100" s="36">
        <v>1.952</v>
      </c>
      <c r="E100" s="36">
        <v>1.583</v>
      </c>
      <c r="F100" s="37">
        <v>1.544</v>
      </c>
      <c r="G100" s="38">
        <v>1.1819999999999999</v>
      </c>
      <c r="H100" s="37">
        <v>1.536</v>
      </c>
      <c r="I100" s="21">
        <f t="shared" si="8"/>
        <v>1.5659486234304802</v>
      </c>
      <c r="J100" s="22">
        <f t="shared" si="11"/>
        <v>1.6098092109204007</v>
      </c>
      <c r="K100" s="39">
        <f t="shared" si="10"/>
        <v>0.14883853536362066</v>
      </c>
      <c r="L100" s="24">
        <f t="shared" si="9"/>
        <v>1.5659486234304802</v>
      </c>
      <c r="M100" s="3">
        <v>1.3593999999999999</v>
      </c>
      <c r="N100" s="40"/>
    </row>
    <row r="101" spans="3:14" x14ac:dyDescent="0.15">
      <c r="C101" s="30">
        <v>38504</v>
      </c>
      <c r="D101" s="36">
        <v>1.954</v>
      </c>
      <c r="E101" s="36">
        <v>1.583</v>
      </c>
      <c r="F101" s="37">
        <v>1.5329999999999999</v>
      </c>
      <c r="G101" s="38">
        <v>1.1879999999999999</v>
      </c>
      <c r="H101" s="37">
        <v>1.5469999999999999</v>
      </c>
      <c r="I101" s="21">
        <f t="shared" si="8"/>
        <v>1.676419767307914</v>
      </c>
      <c r="J101" s="22">
        <f t="shared" si="11"/>
        <v>1.6355531511346619</v>
      </c>
      <c r="K101" s="39">
        <f t="shared" si="10"/>
        <v>0.16721066938398119</v>
      </c>
      <c r="L101" s="24">
        <f t="shared" si="9"/>
        <v>1.676419767307914</v>
      </c>
      <c r="M101" s="3">
        <v>1.4553</v>
      </c>
      <c r="N101" s="40"/>
    </row>
    <row r="102" spans="3:14" x14ac:dyDescent="0.15">
      <c r="C102" s="30">
        <v>38534</v>
      </c>
      <c r="D102" s="36">
        <v>1.958</v>
      </c>
      <c r="E102" s="36">
        <v>1.83</v>
      </c>
      <c r="F102" s="37">
        <v>1.5389999999999999</v>
      </c>
      <c r="G102" s="38">
        <v>1.1870000000000001</v>
      </c>
      <c r="H102" s="37">
        <v>1.5529999999999999</v>
      </c>
      <c r="I102" s="41">
        <f t="shared" si="8"/>
        <v>1.9488538186844833</v>
      </c>
      <c r="J102" s="22">
        <f t="shared" si="11"/>
        <v>1.7229793019237416</v>
      </c>
      <c r="K102" s="39">
        <f t="shared" si="10"/>
        <v>0.22960224370450585</v>
      </c>
      <c r="L102" s="42">
        <f t="shared" si="9"/>
        <v>1.9488538186844833</v>
      </c>
      <c r="M102" s="3">
        <v>1.6918</v>
      </c>
      <c r="N102" s="40"/>
    </row>
    <row r="103" spans="3:14" x14ac:dyDescent="0.15">
      <c r="C103" s="30">
        <v>38565</v>
      </c>
      <c r="D103" s="36">
        <v>1.9419999999999999</v>
      </c>
      <c r="E103" s="36">
        <v>1.831</v>
      </c>
      <c r="F103" s="37">
        <v>1.5389999999999999</v>
      </c>
      <c r="G103" s="38">
        <v>1.19</v>
      </c>
      <c r="H103" s="37">
        <v>1.5529999999999999</v>
      </c>
      <c r="I103" s="41">
        <f t="shared" si="8"/>
        <v>1.8442575740122107</v>
      </c>
      <c r="J103" s="22">
        <f t="shared" si="11"/>
        <v>1.6978590905425643</v>
      </c>
      <c r="K103" s="39">
        <f t="shared" si="10"/>
        <v>0.21167523306535302</v>
      </c>
      <c r="L103" s="42">
        <f t="shared" si="9"/>
        <v>1.8442575740122107</v>
      </c>
      <c r="M103" s="3">
        <v>1.601</v>
      </c>
      <c r="N103" s="40"/>
    </row>
    <row r="104" spans="3:14" x14ac:dyDescent="0.15">
      <c r="C104" s="30">
        <v>38596</v>
      </c>
      <c r="D104" s="36">
        <v>1.9750000000000001</v>
      </c>
      <c r="E104" s="36">
        <v>1.831</v>
      </c>
      <c r="F104" s="37">
        <v>1.542</v>
      </c>
      <c r="G104" s="38">
        <v>1.19</v>
      </c>
      <c r="H104" s="37">
        <v>1.573</v>
      </c>
      <c r="I104" s="41">
        <f t="shared" si="8"/>
        <v>1.9538071650731483</v>
      </c>
      <c r="J104" s="22">
        <f t="shared" si="11"/>
        <v>1.733669504665361</v>
      </c>
      <c r="K104" s="39">
        <f t="shared" si="10"/>
        <v>0.23723129488467667</v>
      </c>
      <c r="L104" s="42">
        <f t="shared" si="9"/>
        <v>1.9538071650731483</v>
      </c>
      <c r="M104" s="35">
        <v>1.6960999999999999</v>
      </c>
    </row>
    <row r="105" spans="3:14" x14ac:dyDescent="0.15">
      <c r="C105" s="30">
        <v>38626</v>
      </c>
      <c r="D105" s="36">
        <v>2.0630000000000002</v>
      </c>
      <c r="E105" s="36">
        <v>1.978</v>
      </c>
      <c r="F105" s="37">
        <v>1.5389999999999999</v>
      </c>
      <c r="G105" s="38">
        <v>1.1970000000000001</v>
      </c>
      <c r="H105" s="37">
        <v>1.5980000000000001</v>
      </c>
      <c r="I105" s="41">
        <f t="shared" si="8"/>
        <v>1.9619859463195486</v>
      </c>
      <c r="J105" s="22">
        <f t="shared" si="11"/>
        <v>1.7776670487271051</v>
      </c>
      <c r="K105" s="39">
        <f t="shared" si="10"/>
        <v>0.26863009278979677</v>
      </c>
      <c r="L105" s="42">
        <f t="shared" si="9"/>
        <v>1.9619859463195486</v>
      </c>
      <c r="M105" s="40">
        <v>1.7032</v>
      </c>
    </row>
    <row r="106" spans="3:14" x14ac:dyDescent="0.15">
      <c r="C106" s="30">
        <v>38657</v>
      </c>
      <c r="D106" s="36">
        <v>2.1070000000000002</v>
      </c>
      <c r="E106" s="36">
        <v>1.978</v>
      </c>
      <c r="F106" s="37">
        <v>1.5629999999999999</v>
      </c>
      <c r="G106" s="38">
        <v>1.196</v>
      </c>
      <c r="H106" s="37">
        <v>1.6259999999999999</v>
      </c>
      <c r="I106" s="41">
        <f t="shared" si="8"/>
        <v>1.8450639327266443</v>
      </c>
      <c r="J106" s="22">
        <f t="shared" si="11"/>
        <v>1.7727484258725952</v>
      </c>
      <c r="K106" s="39">
        <f t="shared" si="10"/>
        <v>0.26511992311388194</v>
      </c>
      <c r="L106" s="42">
        <f t="shared" si="9"/>
        <v>1.8450639327266443</v>
      </c>
      <c r="M106" s="40">
        <v>1.6016999999999999</v>
      </c>
    </row>
    <row r="107" spans="3:14" x14ac:dyDescent="0.15">
      <c r="C107" s="30">
        <v>38687</v>
      </c>
      <c r="D107" s="36">
        <v>2.0859999999999999</v>
      </c>
      <c r="E107" s="36">
        <v>1.978</v>
      </c>
      <c r="F107" s="37">
        <v>1.57</v>
      </c>
      <c r="G107" s="38">
        <v>1.1970000000000001</v>
      </c>
      <c r="H107" s="37">
        <v>1.623</v>
      </c>
      <c r="I107" s="41">
        <f t="shared" si="8"/>
        <v>1.9358368851514804</v>
      </c>
      <c r="J107" s="22">
        <f t="shared" si="11"/>
        <v>1.7873007458818106</v>
      </c>
      <c r="K107" s="39">
        <f t="shared" si="10"/>
        <v>0.27550516994444962</v>
      </c>
      <c r="L107" s="43">
        <f t="shared" si="9"/>
        <v>1.9358368851514804</v>
      </c>
      <c r="M107" s="40">
        <v>1.6805000000000001</v>
      </c>
    </row>
    <row r="108" spans="3:14" x14ac:dyDescent="0.15">
      <c r="C108" s="30">
        <v>38718</v>
      </c>
      <c r="D108" s="36">
        <v>2.09</v>
      </c>
      <c r="E108" s="36">
        <v>2.1629999999999998</v>
      </c>
      <c r="F108" s="37">
        <v>1.5740000000000001</v>
      </c>
      <c r="G108" s="38">
        <v>1.2030000000000001</v>
      </c>
      <c r="H108" s="37">
        <v>1.6479999999999999</v>
      </c>
      <c r="I108" s="41">
        <f t="shared" si="8"/>
        <v>2.1603501900702682</v>
      </c>
      <c r="J108" s="22">
        <f t="shared" si="11"/>
        <v>1.8631485399147563</v>
      </c>
      <c r="K108" s="39">
        <f t="shared" si="10"/>
        <v>0.32963386296984903</v>
      </c>
      <c r="L108" s="43">
        <f t="shared" si="9"/>
        <v>2.1603501900702682</v>
      </c>
      <c r="M108" s="40">
        <v>1.8754</v>
      </c>
    </row>
    <row r="109" spans="3:14" x14ac:dyDescent="0.15">
      <c r="C109" s="30">
        <v>38749</v>
      </c>
      <c r="D109" s="36">
        <v>2.085</v>
      </c>
      <c r="E109" s="36">
        <v>2.1629999999999998</v>
      </c>
      <c r="F109" s="37">
        <v>1.5820000000000001</v>
      </c>
      <c r="G109" s="38">
        <v>1.222</v>
      </c>
      <c r="H109" s="37">
        <v>1.665</v>
      </c>
      <c r="I109" s="41">
        <f t="shared" ref="I109:I116" si="12">+L109</f>
        <v>2.3711553968436814</v>
      </c>
      <c r="J109" s="22">
        <f t="shared" ref="J109:J116" si="13">D109*$D$1+E109*$E$1+F109*$F$1+G109*$G$1+H109*$H$1+I109*$I$1</f>
        <v>1.913272633337173</v>
      </c>
      <c r="K109" s="39">
        <f t="shared" si="10"/>
        <v>0.36540486594535998</v>
      </c>
      <c r="L109" s="43">
        <f t="shared" ref="L109:L116" si="14">+M109/$M$9</f>
        <v>2.3711553968436814</v>
      </c>
      <c r="M109" s="40">
        <v>2.0583999999999998</v>
      </c>
    </row>
    <row r="110" spans="3:14" x14ac:dyDescent="0.15">
      <c r="C110" s="30">
        <v>38777</v>
      </c>
      <c r="D110" s="36">
        <v>2.0960000000000001</v>
      </c>
      <c r="E110" s="36">
        <v>2.1629999999999998</v>
      </c>
      <c r="F110" s="37">
        <v>1.5780000000000001</v>
      </c>
      <c r="G110" s="38">
        <v>1.226</v>
      </c>
      <c r="H110" s="37">
        <v>1.659</v>
      </c>
      <c r="I110" s="41">
        <f t="shared" si="12"/>
        <v>2.3855546596014285</v>
      </c>
      <c r="J110" s="22">
        <f t="shared" si="13"/>
        <v>1.9170364785162999</v>
      </c>
      <c r="K110" s="39">
        <f t="shared" si="10"/>
        <v>0.36809092983019215</v>
      </c>
      <c r="L110" s="43">
        <f t="shared" si="14"/>
        <v>2.3855546596014285</v>
      </c>
      <c r="M110" s="40">
        <v>2.0709</v>
      </c>
    </row>
    <row r="111" spans="3:14" x14ac:dyDescent="0.15">
      <c r="C111" s="30">
        <v>38808</v>
      </c>
      <c r="D111" s="36">
        <v>2.048</v>
      </c>
      <c r="E111" s="36">
        <v>2.165</v>
      </c>
      <c r="F111" s="37">
        <v>1.579</v>
      </c>
      <c r="G111" s="38">
        <v>1.2250000000000001</v>
      </c>
      <c r="H111" s="37">
        <v>1.6439999999999999</v>
      </c>
      <c r="I111" s="41">
        <f t="shared" si="12"/>
        <v>2.4667665015551203</v>
      </c>
      <c r="J111" s="22">
        <f t="shared" si="13"/>
        <v>1.9198809653265754</v>
      </c>
      <c r="K111" s="39">
        <f t="shared" si="10"/>
        <v>0.37012089464764386</v>
      </c>
      <c r="L111" s="43">
        <f t="shared" si="14"/>
        <v>2.4667665015551203</v>
      </c>
      <c r="M111" s="40">
        <v>2.1414</v>
      </c>
    </row>
    <row r="112" spans="3:14" x14ac:dyDescent="0.15">
      <c r="C112" s="30">
        <v>38838</v>
      </c>
      <c r="D112" s="36">
        <v>2.0590000000000002</v>
      </c>
      <c r="E112" s="44">
        <v>2.165</v>
      </c>
      <c r="F112" s="37">
        <v>1.6060000000000001</v>
      </c>
      <c r="G112" s="38">
        <v>1.272</v>
      </c>
      <c r="H112" s="37">
        <v>1.641</v>
      </c>
      <c r="I112" s="41">
        <f t="shared" si="12"/>
        <v>2.8162654072111506</v>
      </c>
      <c r="J112" s="22">
        <f t="shared" si="13"/>
        <v>2.0020157355143415</v>
      </c>
      <c r="K112" s="39">
        <f t="shared" si="10"/>
        <v>0.42873628114489915</v>
      </c>
      <c r="L112" s="43">
        <f t="shared" si="14"/>
        <v>2.8162654072111506</v>
      </c>
      <c r="M112" s="40">
        <v>2.4447999999999999</v>
      </c>
    </row>
    <row r="113" spans="3:13" x14ac:dyDescent="0.15">
      <c r="C113" s="30">
        <v>38869</v>
      </c>
      <c r="D113" s="36">
        <v>2.0379999999999998</v>
      </c>
      <c r="E113" s="36">
        <v>2.165</v>
      </c>
      <c r="F113" s="37">
        <v>1.607</v>
      </c>
      <c r="G113" s="38">
        <v>1.266</v>
      </c>
      <c r="H113" s="37">
        <v>1.64</v>
      </c>
      <c r="I113" s="41">
        <f t="shared" si="12"/>
        <v>3.1138117728372308</v>
      </c>
      <c r="J113" s="34">
        <f t="shared" si="13"/>
        <v>2.0592254722958185</v>
      </c>
      <c r="K113" s="39">
        <f t="shared" si="10"/>
        <v>0.46956394554557213</v>
      </c>
      <c r="L113" s="43">
        <f t="shared" si="14"/>
        <v>3.1138117728372308</v>
      </c>
      <c r="M113" s="40">
        <v>2.7031000000000001</v>
      </c>
    </row>
    <row r="114" spans="3:13" x14ac:dyDescent="0.15">
      <c r="C114" s="30">
        <v>38899</v>
      </c>
      <c r="D114" s="36">
        <v>2.036</v>
      </c>
      <c r="E114" s="36">
        <v>2.1909999999999998</v>
      </c>
      <c r="F114" s="37">
        <v>1.629</v>
      </c>
      <c r="G114" s="38">
        <v>1.2649999999999999</v>
      </c>
      <c r="H114" s="45">
        <v>1.6539999999999999</v>
      </c>
      <c r="I114" s="41">
        <f t="shared" si="12"/>
        <v>2.8670660062204818</v>
      </c>
      <c r="J114" s="34">
        <f t="shared" si="13"/>
        <v>2.0159138613063012</v>
      </c>
      <c r="K114" s="39">
        <f t="shared" si="10"/>
        <v>0.43865466300706119</v>
      </c>
      <c r="L114" s="43">
        <f t="shared" si="14"/>
        <v>2.8670660062204818</v>
      </c>
      <c r="M114" s="40">
        <v>2.4889000000000001</v>
      </c>
    </row>
    <row r="115" spans="3:13" x14ac:dyDescent="0.15">
      <c r="C115" s="30">
        <v>38930</v>
      </c>
      <c r="D115" s="36">
        <v>2.048</v>
      </c>
      <c r="E115" s="36">
        <v>2.1909999999999998</v>
      </c>
      <c r="F115" s="37">
        <v>1.641</v>
      </c>
      <c r="G115" s="38">
        <v>1.266</v>
      </c>
      <c r="H115" s="37">
        <v>1.66</v>
      </c>
      <c r="I115" s="41">
        <f t="shared" si="12"/>
        <v>2.5066236608685637</v>
      </c>
      <c r="J115" s="34">
        <f t="shared" si="13"/>
        <v>1.9458859687823984</v>
      </c>
      <c r="K115" s="39">
        <f t="shared" si="10"/>
        <v>0.38867933615713951</v>
      </c>
      <c r="L115" s="43">
        <f>+M115/$M$9</f>
        <v>2.5066236608685637</v>
      </c>
      <c r="M115" s="40">
        <v>2.1760000000000002</v>
      </c>
    </row>
    <row r="116" spans="3:13" x14ac:dyDescent="0.15">
      <c r="C116" s="30">
        <v>38961</v>
      </c>
      <c r="D116" s="36">
        <v>2.0569999999999999</v>
      </c>
      <c r="E116" s="36">
        <v>2.1909999999999998</v>
      </c>
      <c r="F116" s="37">
        <v>1.64</v>
      </c>
      <c r="G116" s="38">
        <v>1.266</v>
      </c>
      <c r="H116" s="37">
        <v>1.673</v>
      </c>
      <c r="I116" s="41">
        <f t="shared" si="12"/>
        <v>2.0838613063011175</v>
      </c>
      <c r="J116" s="34">
        <f t="shared" si="13"/>
        <v>1.8623508743232344</v>
      </c>
      <c r="K116" s="39">
        <f t="shared" si="10"/>
        <v>0.32906460981633406</v>
      </c>
      <c r="L116" s="43">
        <f t="shared" si="14"/>
        <v>2.0838613063011175</v>
      </c>
      <c r="M116" s="40">
        <v>1.8089999999999999</v>
      </c>
    </row>
    <row r="117" spans="3:13" x14ac:dyDescent="0.15">
      <c r="C117" s="30">
        <v>38991</v>
      </c>
      <c r="D117" s="36">
        <v>2.069</v>
      </c>
      <c r="E117" s="36">
        <v>2.1640000000000001</v>
      </c>
      <c r="F117" s="37">
        <v>1.64</v>
      </c>
      <c r="G117" s="38">
        <v>1.266</v>
      </c>
      <c r="H117" s="37">
        <v>1.6859999999999999</v>
      </c>
      <c r="I117" s="41">
        <f t="shared" ref="I117:I122" si="15">+L117</f>
        <v>2.0967630457320587</v>
      </c>
      <c r="J117" s="34">
        <f t="shared" ref="J117:J122" si="16">D117*$D$1+E117*$E$1+F117*$F$1+G117*$G$1+H117*$H$1+I117*$I$1</f>
        <v>1.8681102396037321</v>
      </c>
      <c r="K117" s="39">
        <f t="shared" si="10"/>
        <v>0.33317477438030002</v>
      </c>
      <c r="L117" s="43">
        <f t="shared" ref="L117:L125" si="17">+M117/$M$9</f>
        <v>2.0967630457320587</v>
      </c>
      <c r="M117" s="40">
        <v>1.8202</v>
      </c>
    </row>
    <row r="118" spans="3:13" x14ac:dyDescent="0.15">
      <c r="C118" s="30">
        <v>39022</v>
      </c>
      <c r="D118" s="36">
        <v>2.0880000000000001</v>
      </c>
      <c r="E118" s="36">
        <v>2.1640000000000001</v>
      </c>
      <c r="F118" s="37">
        <v>1.6459999999999999</v>
      </c>
      <c r="G118" s="38">
        <v>1.272</v>
      </c>
      <c r="H118" s="37">
        <v>1.712</v>
      </c>
      <c r="I118" s="41">
        <f t="shared" si="15"/>
        <v>1.8710977997926508</v>
      </c>
      <c r="J118" s="34">
        <f t="shared" si="16"/>
        <v>1.8328605379564566</v>
      </c>
      <c r="K118" s="39">
        <f t="shared" si="10"/>
        <v>0.30801886438938436</v>
      </c>
      <c r="L118" s="43">
        <f t="shared" si="17"/>
        <v>1.8710977997926508</v>
      </c>
      <c r="M118" s="40">
        <v>1.6243000000000001</v>
      </c>
    </row>
    <row r="119" spans="3:13" x14ac:dyDescent="0.15">
      <c r="C119" s="30">
        <v>39052</v>
      </c>
      <c r="D119" s="36">
        <v>2.0910000000000002</v>
      </c>
      <c r="E119" s="36">
        <v>2.1640000000000001</v>
      </c>
      <c r="F119" s="37">
        <v>1.6459999999999999</v>
      </c>
      <c r="G119" s="38">
        <v>1.272</v>
      </c>
      <c r="H119" s="37">
        <v>1.71</v>
      </c>
      <c r="I119" s="41">
        <f t="shared" si="15"/>
        <v>1.9983872825711322</v>
      </c>
      <c r="J119" s="34">
        <f t="shared" si="16"/>
        <v>1.8597313293399376</v>
      </c>
      <c r="K119" s="39">
        <f t="shared" si="10"/>
        <v>0.32719517448106894</v>
      </c>
      <c r="L119" s="43">
        <f t="shared" si="17"/>
        <v>1.9983872825711322</v>
      </c>
      <c r="M119" s="40">
        <v>1.7347999999999999</v>
      </c>
    </row>
    <row r="120" spans="3:13" x14ac:dyDescent="0.15">
      <c r="C120" s="30">
        <v>39083</v>
      </c>
      <c r="D120" s="36">
        <v>2.1320000000000001</v>
      </c>
      <c r="E120" s="46">
        <v>1.9930000000000001</v>
      </c>
      <c r="F120" s="37">
        <v>1.651</v>
      </c>
      <c r="G120" s="38">
        <v>1.2669999999999999</v>
      </c>
      <c r="H120" s="37">
        <v>1.7210000000000001</v>
      </c>
      <c r="I120" s="41">
        <f t="shared" si="15"/>
        <v>2.3932726644395808</v>
      </c>
      <c r="J120" s="34">
        <f t="shared" si="16"/>
        <v>1.9358772595323122</v>
      </c>
      <c r="K120" s="39">
        <f t="shared" si="10"/>
        <v>0.38153663204180199</v>
      </c>
      <c r="L120" s="43">
        <f t="shared" si="17"/>
        <v>2.3932726644395808</v>
      </c>
      <c r="M120" s="40">
        <v>2.0775999999999999</v>
      </c>
    </row>
    <row r="121" spans="3:13" x14ac:dyDescent="0.15">
      <c r="C121" s="30">
        <v>39114</v>
      </c>
      <c r="D121" s="36">
        <v>2.125</v>
      </c>
      <c r="E121" s="44">
        <v>1.9930000000000001</v>
      </c>
      <c r="F121" s="37">
        <v>1.651</v>
      </c>
      <c r="G121" s="38">
        <v>1.25</v>
      </c>
      <c r="H121" s="37">
        <v>1.7210000000000001</v>
      </c>
      <c r="I121" s="41">
        <f t="shared" si="15"/>
        <v>2.6284990208501324</v>
      </c>
      <c r="J121" s="34">
        <f t="shared" si="16"/>
        <v>1.9822897943785276</v>
      </c>
      <c r="K121" s="39">
        <f t="shared" si="10"/>
        <v>0.41465888540793433</v>
      </c>
      <c r="L121" s="43">
        <f t="shared" si="17"/>
        <v>2.6284990208501324</v>
      </c>
      <c r="M121" s="40">
        <v>2.2818000000000001</v>
      </c>
    </row>
    <row r="122" spans="3:13" x14ac:dyDescent="0.15">
      <c r="C122" s="30">
        <v>39142</v>
      </c>
      <c r="D122" s="36">
        <v>2.1230000000000002</v>
      </c>
      <c r="E122" s="44">
        <v>1.9930000000000001</v>
      </c>
      <c r="F122" s="37">
        <v>1.6519999999999999</v>
      </c>
      <c r="G122" s="38">
        <v>1.25</v>
      </c>
      <c r="H122" s="37">
        <v>1.7230000000000001</v>
      </c>
      <c r="I122" s="41">
        <f t="shared" si="15"/>
        <v>2.5745881810851285</v>
      </c>
      <c r="J122" s="34">
        <f t="shared" si="16"/>
        <v>1.971163518027877</v>
      </c>
      <c r="K122" s="39">
        <f t="shared" si="10"/>
        <v>0.4067186307864416</v>
      </c>
      <c r="L122" s="43">
        <f t="shared" si="17"/>
        <v>2.5745881810851285</v>
      </c>
      <c r="M122" s="40">
        <v>2.2349999999999999</v>
      </c>
    </row>
    <row r="123" spans="3:13" x14ac:dyDescent="0.15">
      <c r="C123" s="30">
        <v>39173</v>
      </c>
      <c r="D123" s="36">
        <v>2.052</v>
      </c>
      <c r="E123" s="44">
        <v>1.98</v>
      </c>
      <c r="F123" s="37">
        <v>1.655</v>
      </c>
      <c r="G123" s="38">
        <v>1.25</v>
      </c>
      <c r="H123" s="37">
        <v>1.728</v>
      </c>
      <c r="I123" s="41">
        <f t="shared" ref="I123:I128" si="18">+L123</f>
        <v>2.667204239142956</v>
      </c>
      <c r="J123" s="34">
        <f t="shared" ref="J123:J128" si="19">D123*$D$1+E123*$E$1+F123*$F$1+G123*$G$1+H123*$H$1+I123*$I$1</f>
        <v>1.9752078902200207</v>
      </c>
      <c r="K123" s="39">
        <f t="shared" si="10"/>
        <v>0.40960489245904769</v>
      </c>
      <c r="L123" s="43">
        <f t="shared" si="17"/>
        <v>2.667204239142956</v>
      </c>
      <c r="M123" s="40">
        <v>2.3153999999999999</v>
      </c>
    </row>
    <row r="124" spans="3:13" x14ac:dyDescent="0.15">
      <c r="C124" s="30">
        <v>39203</v>
      </c>
      <c r="D124" s="36">
        <v>2.0579999999999998</v>
      </c>
      <c r="E124" s="44">
        <v>1.98</v>
      </c>
      <c r="F124" s="37">
        <v>1.6619999999999999</v>
      </c>
      <c r="G124" s="38">
        <v>1.2490000000000001</v>
      </c>
      <c r="H124" s="37">
        <v>1.7290000000000001</v>
      </c>
      <c r="I124" s="41">
        <f t="shared" si="18"/>
        <v>2.7280267250316781</v>
      </c>
      <c r="J124" s="34">
        <f t="shared" si="19"/>
        <v>1.9902806122566523</v>
      </c>
      <c r="K124" s="39">
        <f t="shared" si="10"/>
        <v>0.42036152361200668</v>
      </c>
      <c r="L124" s="43">
        <f t="shared" si="17"/>
        <v>2.7280267250316781</v>
      </c>
      <c r="M124" s="40">
        <v>2.3681999999999999</v>
      </c>
    </row>
    <row r="125" spans="3:13" x14ac:dyDescent="0.15">
      <c r="C125" s="30">
        <v>39234</v>
      </c>
      <c r="D125" s="36">
        <v>2.0790000000000002</v>
      </c>
      <c r="E125" s="44">
        <v>1.98</v>
      </c>
      <c r="F125" s="37">
        <v>1.6619999999999999</v>
      </c>
      <c r="G125" s="38">
        <v>1.25</v>
      </c>
      <c r="H125" s="37">
        <v>1.746</v>
      </c>
      <c r="I125" s="41">
        <f t="shared" si="18"/>
        <v>2.5736666282686325</v>
      </c>
      <c r="J125" s="34">
        <f t="shared" si="19"/>
        <v>1.9669899919364129</v>
      </c>
      <c r="K125" s="39">
        <f t="shared" si="10"/>
        <v>0.40374019857864091</v>
      </c>
      <c r="L125" s="43">
        <f t="shared" si="17"/>
        <v>2.5736666282686325</v>
      </c>
      <c r="M125" s="40">
        <v>2.2342</v>
      </c>
    </row>
    <row r="126" spans="3:13" x14ac:dyDescent="0.15">
      <c r="C126" s="30">
        <v>39264</v>
      </c>
      <c r="D126" s="47">
        <v>2.1179999999999999</v>
      </c>
      <c r="E126" s="47">
        <v>2.097</v>
      </c>
      <c r="F126" s="37">
        <v>1.6759999999999999</v>
      </c>
      <c r="G126" s="38">
        <v>1.2490000000000001</v>
      </c>
      <c r="H126" s="38">
        <v>1.75</v>
      </c>
      <c r="I126" s="41">
        <f t="shared" si="18"/>
        <v>2.391429558806589</v>
      </c>
      <c r="J126" s="34">
        <f t="shared" si="19"/>
        <v>1.9527352073493838</v>
      </c>
      <c r="K126" s="39">
        <f t="shared" si="10"/>
        <v>0.3935672875679484</v>
      </c>
      <c r="L126" s="43">
        <f t="shared" ref="L126:L132" si="20">+M126/$M$9</f>
        <v>2.391429558806589</v>
      </c>
      <c r="M126" s="40">
        <v>2.0760000000000001</v>
      </c>
    </row>
    <row r="127" spans="3:13" x14ac:dyDescent="0.15">
      <c r="C127" s="30">
        <v>39295</v>
      </c>
      <c r="D127" s="36">
        <v>2.117</v>
      </c>
      <c r="E127" s="44">
        <v>2.097</v>
      </c>
      <c r="F127" s="37">
        <v>1.69</v>
      </c>
      <c r="G127" s="38">
        <v>1.24</v>
      </c>
      <c r="H127" s="37">
        <v>1.756</v>
      </c>
      <c r="I127" s="41">
        <f t="shared" si="18"/>
        <v>2.4345121529777676</v>
      </c>
      <c r="J127" s="34">
        <f t="shared" si="19"/>
        <v>1.963967552125331</v>
      </c>
      <c r="K127" s="39">
        <f t="shared" si="10"/>
        <v>0.40158323780202648</v>
      </c>
      <c r="L127" s="43">
        <f t="shared" si="20"/>
        <v>2.4345121529777676</v>
      </c>
      <c r="M127" s="40">
        <v>2.1133999999999999</v>
      </c>
    </row>
    <row r="128" spans="3:13" x14ac:dyDescent="0.15">
      <c r="C128" s="30">
        <v>39326</v>
      </c>
      <c r="D128" s="36">
        <v>2.101</v>
      </c>
      <c r="E128" s="44">
        <v>2.097</v>
      </c>
      <c r="F128" s="37">
        <v>1.6910000000000001</v>
      </c>
      <c r="G128" s="38">
        <v>1.2430000000000001</v>
      </c>
      <c r="H128" s="37">
        <v>1.756</v>
      </c>
      <c r="I128" s="41">
        <f t="shared" si="18"/>
        <v>2.4908420688860731</v>
      </c>
      <c r="J128" s="34">
        <f t="shared" si="19"/>
        <v>1.9726468344660755</v>
      </c>
      <c r="K128" s="39">
        <f t="shared" si="10"/>
        <v>0.40777719789661881</v>
      </c>
      <c r="L128" s="43">
        <f t="shared" si="20"/>
        <v>2.4908420688860731</v>
      </c>
      <c r="M128" s="40">
        <v>2.1623000000000001</v>
      </c>
    </row>
    <row r="129" spans="3:13" x14ac:dyDescent="0.15">
      <c r="C129" s="30">
        <v>39356</v>
      </c>
      <c r="D129" s="36">
        <v>2.181</v>
      </c>
      <c r="E129" s="44">
        <v>2.2090000000000001</v>
      </c>
      <c r="F129" s="37">
        <v>1.6890000000000001</v>
      </c>
      <c r="G129" s="38">
        <v>1.242</v>
      </c>
      <c r="H129" s="37">
        <v>1.7509999999999999</v>
      </c>
      <c r="I129" s="41">
        <f t="shared" ref="I129:I134" si="21">+L129</f>
        <v>2.6865568482893676</v>
      </c>
      <c r="J129" s="34">
        <f t="shared" ref="J129:J134" si="22">D129*$D$1+E129*$E$1+F129*$F$1+G129*$G$1+H129*$H$1+I129*$I$1</f>
        <v>2.0420519381407671</v>
      </c>
      <c r="K129" s="39">
        <f t="shared" si="10"/>
        <v>0.4573080721837679</v>
      </c>
      <c r="L129" s="43">
        <f t="shared" si="20"/>
        <v>2.6865568482893676</v>
      </c>
      <c r="M129" s="40">
        <v>2.3321999999999998</v>
      </c>
    </row>
    <row r="130" spans="3:13" x14ac:dyDescent="0.15">
      <c r="C130" s="30">
        <v>39387</v>
      </c>
      <c r="D130" s="36">
        <v>2.2360000000000002</v>
      </c>
      <c r="E130" s="44">
        <v>2.3140000000000001</v>
      </c>
      <c r="F130" s="37">
        <v>1.6890000000000001</v>
      </c>
      <c r="G130" s="38">
        <v>1.2270000000000001</v>
      </c>
      <c r="H130" s="37">
        <v>1.758</v>
      </c>
      <c r="I130" s="41">
        <f t="shared" si="21"/>
        <v>2.8604999424029489</v>
      </c>
      <c r="J130" s="34">
        <f t="shared" si="22"/>
        <v>2.1027749879046196</v>
      </c>
      <c r="K130" s="39">
        <f t="shared" si="10"/>
        <v>0.50064300844843934</v>
      </c>
      <c r="L130" s="43">
        <f t="shared" si="20"/>
        <v>2.8604999424029489</v>
      </c>
      <c r="M130" s="40">
        <v>2.4832000000000001</v>
      </c>
    </row>
    <row r="131" spans="3:13" x14ac:dyDescent="0.15">
      <c r="C131" s="30">
        <v>39417</v>
      </c>
      <c r="D131" s="36">
        <v>2.2240000000000002</v>
      </c>
      <c r="E131" s="44">
        <v>2.3140000000000001</v>
      </c>
      <c r="F131" s="37">
        <v>1.6890000000000001</v>
      </c>
      <c r="G131" s="38">
        <v>1.2270000000000001</v>
      </c>
      <c r="H131" s="37">
        <v>1.762</v>
      </c>
      <c r="I131" s="41">
        <f t="shared" si="21"/>
        <v>2.8542794608916022</v>
      </c>
      <c r="J131" s="34">
        <f t="shared" si="22"/>
        <v>2.0998686867872367</v>
      </c>
      <c r="K131" s="39">
        <f t="shared" si="10"/>
        <v>0.49856892992014534</v>
      </c>
      <c r="L131" s="43">
        <f t="shared" si="20"/>
        <v>2.8542794608916022</v>
      </c>
      <c r="M131" s="40">
        <v>2.4777999999999998</v>
      </c>
    </row>
    <row r="132" spans="3:13" ht="12" customHeight="1" x14ac:dyDescent="0.15">
      <c r="C132" s="48">
        <v>39448</v>
      </c>
      <c r="D132" s="36">
        <v>2.2930000000000001</v>
      </c>
      <c r="E132" s="44">
        <v>2.411</v>
      </c>
      <c r="F132" s="49">
        <v>1.7310000000000001</v>
      </c>
      <c r="G132" s="38">
        <v>1.2609999999999999</v>
      </c>
      <c r="H132" s="37">
        <v>1.8220000000000001</v>
      </c>
      <c r="I132" s="41">
        <f t="shared" si="21"/>
        <v>3.0222324616979614</v>
      </c>
      <c r="J132" s="34">
        <f t="shared" si="22"/>
        <v>2.1843088169565719</v>
      </c>
      <c r="K132" s="39">
        <f t="shared" si="10"/>
        <v>0.55882953397905033</v>
      </c>
      <c r="L132" s="43">
        <f t="shared" si="20"/>
        <v>3.0222324616979614</v>
      </c>
      <c r="M132" s="40">
        <v>2.6236000000000002</v>
      </c>
    </row>
    <row r="133" spans="3:13" ht="12" customHeight="1" x14ac:dyDescent="0.15">
      <c r="C133" s="48">
        <v>39479</v>
      </c>
      <c r="D133" s="36">
        <v>2.31</v>
      </c>
      <c r="E133" s="44">
        <v>2.411</v>
      </c>
      <c r="F133" s="49">
        <v>1.7490000000000001</v>
      </c>
      <c r="G133" s="38">
        <v>1.274</v>
      </c>
      <c r="H133" s="37">
        <v>1.841</v>
      </c>
      <c r="I133" s="41">
        <f t="shared" si="21"/>
        <v>3.2126483124064049</v>
      </c>
      <c r="J133" s="34">
        <f t="shared" si="22"/>
        <v>2.2361511456053451</v>
      </c>
      <c r="K133" s="39">
        <f t="shared" si="10"/>
        <v>0.59582675359406534</v>
      </c>
      <c r="L133" s="43">
        <f t="shared" ref="L133:L139" si="23">+M133/$M$9</f>
        <v>3.2126483124064049</v>
      </c>
      <c r="M133" s="40">
        <v>2.7888999999999999</v>
      </c>
    </row>
    <row r="134" spans="3:13" ht="12" customHeight="1" x14ac:dyDescent="0.15">
      <c r="C134" s="48">
        <v>39508</v>
      </c>
      <c r="D134" s="36">
        <v>2.3439999999999999</v>
      </c>
      <c r="E134" s="44">
        <v>2.411</v>
      </c>
      <c r="F134" s="49">
        <v>1.8029999999999999</v>
      </c>
      <c r="G134" s="38">
        <v>1.2769999999999999</v>
      </c>
      <c r="H134" s="37">
        <v>1.861</v>
      </c>
      <c r="I134" s="41">
        <f t="shared" si="21"/>
        <v>3.2162193295703259</v>
      </c>
      <c r="J134" s="34">
        <f t="shared" si="22"/>
        <v>2.2560460592097682</v>
      </c>
      <c r="K134" s="39">
        <f t="shared" si="10"/>
        <v>0.61002473634347665</v>
      </c>
      <c r="L134" s="43">
        <f t="shared" si="23"/>
        <v>3.2162193295703259</v>
      </c>
      <c r="M134" s="50">
        <v>2.7919999999999998</v>
      </c>
    </row>
    <row r="135" spans="3:13" ht="12" customHeight="1" x14ac:dyDescent="0.15">
      <c r="C135" s="48">
        <v>39539</v>
      </c>
      <c r="D135" s="36">
        <v>2.3530000000000002</v>
      </c>
      <c r="E135" s="44">
        <v>2.4790000000000001</v>
      </c>
      <c r="F135" s="49">
        <v>1.9530000000000001</v>
      </c>
      <c r="G135" s="38">
        <v>1.292</v>
      </c>
      <c r="H135" s="37">
        <v>1.927</v>
      </c>
      <c r="I135" s="41">
        <f t="shared" ref="I135:I141" si="24">+L135</f>
        <v>3.2659831816610989</v>
      </c>
      <c r="J135" s="34">
        <f t="shared" ref="J135:J141" si="25">D135*$D$1+E135*$E$1+F135*$F$1+G135*$G$1+H135*$H$1+I135*$I$1</f>
        <v>2.3116414681488306</v>
      </c>
      <c r="K135" s="39">
        <f t="shared" si="10"/>
        <v>0.64970033749249512</v>
      </c>
      <c r="L135" s="43">
        <f t="shared" si="23"/>
        <v>3.2659831816610989</v>
      </c>
      <c r="M135" s="50">
        <v>2.8351999999999999</v>
      </c>
    </row>
    <row r="136" spans="3:13" ht="12" customHeight="1" x14ac:dyDescent="0.15">
      <c r="C136" s="48">
        <v>39569</v>
      </c>
      <c r="D136" s="36">
        <v>2.3879999999999999</v>
      </c>
      <c r="E136" s="44">
        <v>2.4790000000000001</v>
      </c>
      <c r="F136" s="49">
        <v>2.0009999999999999</v>
      </c>
      <c r="G136" s="38">
        <v>1.3140000000000001</v>
      </c>
      <c r="H136" s="37">
        <v>1.982</v>
      </c>
      <c r="I136" s="41">
        <f t="shared" si="24"/>
        <v>3.5112314249510423</v>
      </c>
      <c r="J136" s="34">
        <f t="shared" si="25"/>
        <v>2.392533599239719</v>
      </c>
      <c r="K136" s="39">
        <f t="shared" si="10"/>
        <v>0.70742891599389701</v>
      </c>
      <c r="L136" s="43">
        <f t="shared" si="23"/>
        <v>3.5112314249510423</v>
      </c>
      <c r="M136" s="40">
        <v>3.0480999999999998</v>
      </c>
    </row>
    <row r="137" spans="3:13" ht="12" customHeight="1" x14ac:dyDescent="0.15">
      <c r="C137" s="48">
        <v>39600</v>
      </c>
      <c r="D137" s="36">
        <v>2.3889999999999998</v>
      </c>
      <c r="E137" s="44">
        <v>2.5659999999999998</v>
      </c>
      <c r="F137" s="49">
        <v>2.0169999999999999</v>
      </c>
      <c r="G137" s="38">
        <v>1.3149999999999999</v>
      </c>
      <c r="H137" s="38">
        <v>2.04</v>
      </c>
      <c r="I137" s="41">
        <f t="shared" si="24"/>
        <v>3.7121299389471263</v>
      </c>
      <c r="J137" s="34">
        <f t="shared" si="25"/>
        <v>2.4615172871788964</v>
      </c>
      <c r="K137" s="39">
        <f t="shared" si="10"/>
        <v>0.75665904741469692</v>
      </c>
      <c r="L137" s="43">
        <f t="shared" si="23"/>
        <v>3.7121299389471263</v>
      </c>
      <c r="M137" s="40">
        <v>3.2225000000000001</v>
      </c>
    </row>
    <row r="138" spans="3:13" ht="12" customHeight="1" x14ac:dyDescent="0.15">
      <c r="C138" s="48">
        <v>39630</v>
      </c>
      <c r="D138" s="36">
        <v>2.6360000000000001</v>
      </c>
      <c r="E138" s="44">
        <v>2.6520000000000001</v>
      </c>
      <c r="F138" s="49">
        <v>2.0619999999999998</v>
      </c>
      <c r="G138" s="38">
        <v>1.389</v>
      </c>
      <c r="H138" s="37">
        <v>2.274</v>
      </c>
      <c r="I138" s="41">
        <f t="shared" si="24"/>
        <v>3.6817186960027648</v>
      </c>
      <c r="J138" s="34">
        <f t="shared" si="25"/>
        <v>2.5912359261605808</v>
      </c>
      <c r="K138" s="39">
        <f t="shared" si="10"/>
        <v>0.84923260843431359</v>
      </c>
      <c r="L138" s="43">
        <f t="shared" si="23"/>
        <v>3.6817186960027648</v>
      </c>
      <c r="M138" s="40">
        <v>3.1960999999999999</v>
      </c>
    </row>
    <row r="139" spans="3:13" ht="12" customHeight="1" x14ac:dyDescent="0.15">
      <c r="C139" s="48">
        <v>39661</v>
      </c>
      <c r="D139" s="36">
        <v>2.597</v>
      </c>
      <c r="E139" s="44">
        <v>2.6520000000000001</v>
      </c>
      <c r="F139" s="49">
        <v>2.09</v>
      </c>
      <c r="G139" s="38">
        <v>1.466</v>
      </c>
      <c r="H139" s="37">
        <v>2.411</v>
      </c>
      <c r="I139" s="41">
        <f t="shared" si="24"/>
        <v>3.3703490381292482</v>
      </c>
      <c r="J139" s="34">
        <f t="shared" si="25"/>
        <v>2.5626532980071421</v>
      </c>
      <c r="K139" s="39">
        <f t="shared" si="10"/>
        <v>0.82883464795434769</v>
      </c>
      <c r="L139" s="43">
        <f t="shared" si="23"/>
        <v>3.3703490381292482</v>
      </c>
      <c r="M139" s="40">
        <v>2.9258000000000002</v>
      </c>
    </row>
    <row r="140" spans="3:13" ht="12" customHeight="1" x14ac:dyDescent="0.15">
      <c r="C140" s="48">
        <v>39692</v>
      </c>
      <c r="D140" s="36">
        <v>2.7989999999999999</v>
      </c>
      <c r="E140" s="44">
        <v>2.6520000000000001</v>
      </c>
      <c r="F140" s="49">
        <v>2.073</v>
      </c>
      <c r="G140" s="38">
        <v>1.466</v>
      </c>
      <c r="H140" s="38">
        <v>2.5049999999999999</v>
      </c>
      <c r="I140" s="41">
        <f t="shared" si="24"/>
        <v>3.2614906116806823</v>
      </c>
      <c r="J140" s="34">
        <f t="shared" si="25"/>
        <v>2.606718028452943</v>
      </c>
      <c r="K140" s="39">
        <f t="shared" si="10"/>
        <v>0.86028139334699139</v>
      </c>
      <c r="L140" s="43">
        <f t="shared" ref="L140:L146" si="26">+M140/$M$9</f>
        <v>3.2614906116806823</v>
      </c>
      <c r="M140" s="40">
        <v>2.8313000000000001</v>
      </c>
    </row>
    <row r="141" spans="3:13" ht="12" customHeight="1" x14ac:dyDescent="0.15">
      <c r="C141" s="48">
        <v>39722</v>
      </c>
      <c r="D141" s="36">
        <v>2.7370000000000001</v>
      </c>
      <c r="E141" s="44">
        <v>3.2519999999999998</v>
      </c>
      <c r="F141" s="49">
        <v>2.077</v>
      </c>
      <c r="G141" s="38">
        <v>1.468</v>
      </c>
      <c r="H141" s="38">
        <v>2.5529999999999999</v>
      </c>
      <c r="I141" s="41">
        <f t="shared" si="24"/>
        <v>2.2072341896094918</v>
      </c>
      <c r="J141" s="34">
        <f t="shared" si="25"/>
        <v>2.4507941798179931</v>
      </c>
      <c r="K141" s="39">
        <f t="shared" si="10"/>
        <v>0.74900651388993</v>
      </c>
      <c r="L141" s="43">
        <f t="shared" si="26"/>
        <v>2.2072341896094918</v>
      </c>
      <c r="M141" s="40">
        <v>1.9160999999999999</v>
      </c>
    </row>
    <row r="142" spans="3:13" ht="12" customHeight="1" x14ac:dyDescent="0.15">
      <c r="C142" s="48">
        <v>39753</v>
      </c>
      <c r="D142" s="36">
        <v>2.9049999999999998</v>
      </c>
      <c r="E142" s="44">
        <v>3.2519999999999998</v>
      </c>
      <c r="F142" s="49">
        <v>2.0630000000000002</v>
      </c>
      <c r="G142" s="38">
        <v>1.472</v>
      </c>
      <c r="H142" s="38">
        <v>2.6</v>
      </c>
      <c r="I142" s="41">
        <f t="shared" ref="I142:I147" si="27">+L142</f>
        <v>1.9022002073493838</v>
      </c>
      <c r="J142" s="34">
        <f t="shared" ref="J142:J147" si="28">D142*$D$1+E142*$E$1+F142*$F$1+G142*$G$1+H142*$H$1+I142*$I$1</f>
        <v>2.4346470435433707</v>
      </c>
      <c r="K142" s="39">
        <f t="shared" si="10"/>
        <v>0.73748312822272544</v>
      </c>
      <c r="L142" s="43">
        <f t="shared" si="26"/>
        <v>1.9022002073493838</v>
      </c>
      <c r="M142" s="40">
        <v>1.6513</v>
      </c>
    </row>
    <row r="143" spans="3:13" ht="12" customHeight="1" x14ac:dyDescent="0.15">
      <c r="C143" s="48">
        <v>39783</v>
      </c>
      <c r="D143" s="36">
        <v>2.7850000000000001</v>
      </c>
      <c r="E143" s="44">
        <v>3.2519999999999998</v>
      </c>
      <c r="F143" s="49">
        <v>2.028</v>
      </c>
      <c r="G143" s="38">
        <v>1.4470000000000001</v>
      </c>
      <c r="H143" s="38">
        <v>2.4670000000000001</v>
      </c>
      <c r="I143" s="41">
        <f t="shared" si="27"/>
        <v>1.3844027185808088</v>
      </c>
      <c r="J143" s="34">
        <f t="shared" si="28"/>
        <v>2.2587795709019698</v>
      </c>
      <c r="K143" s="39">
        <f t="shared" si="10"/>
        <v>0.61197550389255329</v>
      </c>
      <c r="L143" s="43">
        <f t="shared" si="26"/>
        <v>1.3844027185808088</v>
      </c>
      <c r="M143" s="40">
        <v>1.2018</v>
      </c>
    </row>
    <row r="144" spans="3:13" ht="12" customHeight="1" x14ac:dyDescent="0.15">
      <c r="C144" s="48">
        <v>39814</v>
      </c>
      <c r="D144" s="36">
        <v>2.7349999999999999</v>
      </c>
      <c r="E144" s="44">
        <v>2.6859999999999999</v>
      </c>
      <c r="F144" s="49">
        <v>2.0270000000000001</v>
      </c>
      <c r="G144" s="38">
        <v>1.425</v>
      </c>
      <c r="H144" s="38">
        <v>2.2130000000000001</v>
      </c>
      <c r="I144" s="41">
        <f t="shared" si="27"/>
        <v>1.7143186268863033</v>
      </c>
      <c r="J144" s="34">
        <f t="shared" si="28"/>
        <v>2.1867769116461235</v>
      </c>
      <c r="K144" s="39">
        <f t="shared" si="10"/>
        <v>0.5605908869822811</v>
      </c>
      <c r="L144" s="43">
        <f t="shared" si="26"/>
        <v>1.7143186268863033</v>
      </c>
      <c r="M144" s="40">
        <v>1.4882</v>
      </c>
    </row>
    <row r="145" spans="3:13" ht="12" customHeight="1" x14ac:dyDescent="0.15">
      <c r="C145" s="48">
        <v>39845</v>
      </c>
      <c r="D145" s="36">
        <v>2.702</v>
      </c>
      <c r="E145" s="44">
        <v>2.6859999999999999</v>
      </c>
      <c r="F145" s="49">
        <v>1.998</v>
      </c>
      <c r="G145" s="38">
        <v>1.413</v>
      </c>
      <c r="H145" s="38">
        <v>1.968</v>
      </c>
      <c r="I145" s="41">
        <f t="shared" si="27"/>
        <v>1.6855201013708099</v>
      </c>
      <c r="J145" s="34">
        <f t="shared" si="28"/>
        <v>2.1054142212878699</v>
      </c>
      <c r="K145" s="39">
        <f t="shared" si="10"/>
        <v>0.50252649438821884</v>
      </c>
      <c r="L145" s="43">
        <f t="shared" si="26"/>
        <v>1.6855201013708099</v>
      </c>
      <c r="M145" s="40">
        <v>1.4632000000000001</v>
      </c>
    </row>
    <row r="146" spans="3:13" ht="12" customHeight="1" x14ac:dyDescent="0.15">
      <c r="C146" s="48">
        <v>39873</v>
      </c>
      <c r="D146" s="36">
        <v>2.6869999999999998</v>
      </c>
      <c r="E146" s="44">
        <v>2.6859999999999999</v>
      </c>
      <c r="F146" s="49">
        <v>1.95</v>
      </c>
      <c r="G146" s="38">
        <v>1.359</v>
      </c>
      <c r="H146" s="38">
        <v>1.873</v>
      </c>
      <c r="I146" s="41">
        <f t="shared" si="27"/>
        <v>1.6499251238336596</v>
      </c>
      <c r="J146" s="34">
        <f t="shared" si="28"/>
        <v>2.0598292760050687</v>
      </c>
      <c r="K146" s="39">
        <f t="shared" si="10"/>
        <v>0.46999484938453417</v>
      </c>
      <c r="L146" s="43">
        <f t="shared" si="26"/>
        <v>1.6499251238336596</v>
      </c>
      <c r="M146" s="40">
        <v>1.4322999999999999</v>
      </c>
    </row>
    <row r="147" spans="3:13" ht="12" customHeight="1" x14ac:dyDescent="0.15">
      <c r="C147" s="48">
        <v>39904</v>
      </c>
      <c r="D147" s="36">
        <v>2.601</v>
      </c>
      <c r="E147" s="44">
        <v>2.6589999999999998</v>
      </c>
      <c r="F147" s="49">
        <v>1.954</v>
      </c>
      <c r="G147" s="38">
        <v>1.2949999999999999</v>
      </c>
      <c r="H147" s="38">
        <v>1.8260000000000001</v>
      </c>
      <c r="I147" s="41">
        <f t="shared" si="27"/>
        <v>1.8727105172215182</v>
      </c>
      <c r="J147" s="34">
        <f t="shared" si="28"/>
        <v>2.0675242086165184</v>
      </c>
      <c r="K147" s="39">
        <f t="shared" si="10"/>
        <v>0.47548632940035868</v>
      </c>
      <c r="L147" s="43">
        <f t="shared" ref="L147:L152" si="29">+M147/$M$9</f>
        <v>1.8727105172215182</v>
      </c>
      <c r="M147" s="40">
        <v>1.6256999999999999</v>
      </c>
    </row>
    <row r="148" spans="3:13" ht="12" customHeight="1" x14ac:dyDescent="0.15">
      <c r="C148" s="48">
        <v>39934</v>
      </c>
      <c r="D148" s="36">
        <v>2.5430000000000001</v>
      </c>
      <c r="E148" s="44">
        <v>2.4220000000000002</v>
      </c>
      <c r="F148" s="49">
        <v>1.9550000000000001</v>
      </c>
      <c r="G148" s="38">
        <v>1.3120000000000001</v>
      </c>
      <c r="H148" s="38">
        <v>1.7689999999999999</v>
      </c>
      <c r="I148" s="41">
        <f>+L148</f>
        <v>1.9519640594401566</v>
      </c>
      <c r="J148" s="34">
        <f>D148*$D$1+E148*$E$1+F148*$F$1+G148*$G$1+H148*$H$1+I148*$I$1</f>
        <v>2.032077452482433</v>
      </c>
      <c r="K148" s="39">
        <f t="shared" si="10"/>
        <v>0.45018979169624707</v>
      </c>
      <c r="L148" s="43">
        <f t="shared" si="29"/>
        <v>1.9519640594401566</v>
      </c>
      <c r="M148" s="40">
        <v>1.6944999999999999</v>
      </c>
    </row>
    <row r="149" spans="3:13" ht="12" customHeight="1" x14ac:dyDescent="0.15">
      <c r="C149" s="48">
        <v>39965</v>
      </c>
      <c r="D149" s="36">
        <v>2.5790000000000002</v>
      </c>
      <c r="E149" s="44">
        <v>2.6850000000000001</v>
      </c>
      <c r="F149" s="49">
        <v>1.9910000000000001</v>
      </c>
      <c r="G149" s="38">
        <v>1.385</v>
      </c>
      <c r="H149" s="38">
        <v>1.8680000000000001</v>
      </c>
      <c r="I149" s="41">
        <f>+L149</f>
        <v>1.9311139269669393</v>
      </c>
      <c r="J149" s="34">
        <f>D149*$D$1+E149*$E$1+F149*$F$1+G149*$G$1+H149*$H$1+I149*$I$1</f>
        <v>2.1006339246630574</v>
      </c>
      <c r="K149" s="39">
        <f t="shared" si="10"/>
        <v>0.49911504107077048</v>
      </c>
      <c r="L149" s="43">
        <f t="shared" si="29"/>
        <v>1.9311139269669393</v>
      </c>
      <c r="M149" s="40">
        <v>1.6763999999999999</v>
      </c>
    </row>
    <row r="150" spans="3:13" ht="12" customHeight="1" x14ac:dyDescent="0.15">
      <c r="C150" s="48">
        <v>39995</v>
      </c>
      <c r="D150" s="36">
        <v>2.6840000000000002</v>
      </c>
      <c r="E150" s="44">
        <v>2.6850000000000001</v>
      </c>
      <c r="F150" s="49">
        <v>1.9470000000000001</v>
      </c>
      <c r="G150" s="38">
        <v>1.252</v>
      </c>
      <c r="H150" s="38">
        <v>1.8280000000000001</v>
      </c>
      <c r="I150" s="41">
        <f>+L150</f>
        <v>2.0158967860845527</v>
      </c>
      <c r="J150" s="34">
        <f>D150*$D$1+E150*$E$1+F150*$F$1+G150*$G$1+H150*$H$1+I150*$I$1</f>
        <v>2.1147733250777563</v>
      </c>
      <c r="K150" s="39">
        <f t="shared" si="10"/>
        <v>0.50920560829646988</v>
      </c>
      <c r="L150" s="43">
        <f t="shared" si="29"/>
        <v>2.0158967860845527</v>
      </c>
      <c r="M150" s="50">
        <v>1.75</v>
      </c>
    </row>
    <row r="151" spans="3:13" ht="12" customHeight="1" x14ac:dyDescent="0.15">
      <c r="C151" s="48">
        <v>40026</v>
      </c>
      <c r="D151" s="36">
        <v>2.6360000000000001</v>
      </c>
      <c r="E151" s="44">
        <v>2.714</v>
      </c>
      <c r="F151" s="49">
        <v>1.9370000000000001</v>
      </c>
      <c r="G151" s="38">
        <v>1.266</v>
      </c>
      <c r="H151" s="38">
        <v>1.899</v>
      </c>
      <c r="I151" s="41">
        <f>+L151</f>
        <v>2.3758783550282225</v>
      </c>
      <c r="J151" s="34">
        <f>D151*$D$1+E151*$E$1+F151*$F$1+G151*$G$1+H151*$H$1+I151*$I$1</f>
        <v>2.2014994545559268</v>
      </c>
      <c r="K151" s="39">
        <f t="shared" si="10"/>
        <v>0.57109761319467245</v>
      </c>
      <c r="L151" s="43">
        <f t="shared" si="29"/>
        <v>2.3758783550282225</v>
      </c>
      <c r="M151" s="40">
        <v>2.0625</v>
      </c>
    </row>
    <row r="152" spans="3:13" ht="12" customHeight="1" x14ac:dyDescent="0.15">
      <c r="C152" s="30">
        <v>40057</v>
      </c>
      <c r="D152" s="36">
        <v>2.7120000000000002</v>
      </c>
      <c r="E152" s="44">
        <v>2.762</v>
      </c>
      <c r="F152" s="49">
        <v>1.9730000000000001</v>
      </c>
      <c r="G152" s="38">
        <v>1.2949999999999999</v>
      </c>
      <c r="H152" s="38">
        <v>2.0449999999999999</v>
      </c>
      <c r="I152" s="41">
        <f>+L152</f>
        <v>2.5024547314606069</v>
      </c>
      <c r="J152" s="34">
        <f>D152*$D$1+E152*$E$1+F152*$F$1+G152*$G$1+H152*$H$1+I152*$I$1</f>
        <v>2.2946454936067275</v>
      </c>
      <c r="K152" s="39">
        <f t="shared" si="10"/>
        <v>0.63757117934905061</v>
      </c>
      <c r="L152" s="43">
        <f t="shared" si="29"/>
        <v>2.5024547314606069</v>
      </c>
      <c r="M152" s="51">
        <v>2.1723809523809527</v>
      </c>
    </row>
    <row r="153" spans="3:13" ht="12" customHeight="1" x14ac:dyDescent="0.15">
      <c r="C153" s="30">
        <v>40087</v>
      </c>
    </row>
    <row r="154" spans="3:13" ht="12" customHeight="1" x14ac:dyDescent="0.15">
      <c r="C154" s="30">
        <v>40118</v>
      </c>
    </row>
    <row r="155" spans="3:13" ht="12" customHeight="1" x14ac:dyDescent="0.15">
      <c r="C155" s="30">
        <v>40148</v>
      </c>
    </row>
  </sheetData>
  <sheetProtection password="CC77" sheet="1" objects="1" scenarios="1" selectLockedCells="1" selectUnlockedCells="1"/>
  <phoneticPr fontId="4" type="noConversion"/>
  <pageMargins left="0.75" right="0.75" top="0.17" bottom="0.43" header="0.17" footer="0.17"/>
  <pageSetup orientation="landscape" horizontalDpi="4294967292" r:id="rId1"/>
  <headerFooter alignWithMargins="0">
    <oddFooter>&amp;L&amp;D&amp;T&amp;CUPDATED THRU 06/00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B2:F41"/>
  <sheetViews>
    <sheetView showGridLines="0" workbookViewId="0">
      <selection activeCell="N30" sqref="N30"/>
    </sheetView>
  </sheetViews>
  <sheetFormatPr baseColWidth="10" defaultColWidth="11.42578125" defaultRowHeight="11.25" x14ac:dyDescent="0.2"/>
  <cols>
    <col min="1" max="1" width="1.85546875" style="52" customWidth="1"/>
    <col min="2" max="2" width="9.85546875" style="52" bestFit="1" customWidth="1"/>
    <col min="3" max="3" width="8.7109375" style="52" customWidth="1"/>
    <col min="4" max="4" width="2" style="52" customWidth="1"/>
    <col min="5" max="16384" width="11.42578125" style="52"/>
  </cols>
  <sheetData>
    <row r="2" spans="2:6" x14ac:dyDescent="0.2">
      <c r="B2" s="152"/>
      <c r="C2" s="152"/>
      <c r="D2" s="152"/>
      <c r="E2" s="153"/>
      <c r="F2" s="153"/>
    </row>
    <row r="3" spans="2:6" ht="15" customHeight="1" thickBot="1" x14ac:dyDescent="0.25">
      <c r="B3" s="153"/>
      <c r="C3" s="53"/>
      <c r="D3" s="152"/>
      <c r="E3" s="153"/>
      <c r="F3" s="153"/>
    </row>
    <row r="4" spans="2:6" ht="13.5" thickBot="1" x14ac:dyDescent="0.25">
      <c r="B4" s="159" t="s">
        <v>66</v>
      </c>
      <c r="C4" s="160"/>
      <c r="D4" s="152"/>
      <c r="E4" s="153"/>
      <c r="F4" s="153"/>
    </row>
    <row r="6" spans="2:6" ht="12.75" x14ac:dyDescent="0.2">
      <c r="B6" s="54" t="s">
        <v>67</v>
      </c>
      <c r="C6" s="55"/>
      <c r="D6" s="56"/>
      <c r="E6" s="153"/>
      <c r="F6" s="153"/>
    </row>
    <row r="7" spans="2:6" ht="12" x14ac:dyDescent="0.2">
      <c r="B7" s="58"/>
      <c r="C7" s="57" t="s">
        <v>68</v>
      </c>
      <c r="D7" s="56"/>
      <c r="E7" s="153"/>
      <c r="F7" s="153"/>
    </row>
    <row r="8" spans="2:6" ht="12" x14ac:dyDescent="0.2">
      <c r="B8" s="85">
        <f>+E9-1</f>
        <v>39113</v>
      </c>
      <c r="C8" s="59">
        <f>VLOOKUP(B8,'ER daily'!A:C,3,0)</f>
        <v>2320.2501111111101</v>
      </c>
      <c r="D8" s="56"/>
      <c r="E8" s="154">
        <v>39083</v>
      </c>
      <c r="F8" s="154">
        <f>+E9-1</f>
        <v>39113</v>
      </c>
    </row>
    <row r="9" spans="2:6" ht="12" x14ac:dyDescent="0.2">
      <c r="B9" s="85">
        <f t="shared" ref="B9:B37" si="0">+E10-1</f>
        <v>39141</v>
      </c>
      <c r="C9" s="61">
        <f>VLOOKUP(B9,'ER daily'!A:C,3,0)</f>
        <v>2295.9312222222211</v>
      </c>
      <c r="D9" s="56"/>
      <c r="E9" s="154">
        <v>39114</v>
      </c>
      <c r="F9" s="154">
        <f t="shared" ref="F9:F40" si="1">+E10-1</f>
        <v>39141</v>
      </c>
    </row>
    <row r="10" spans="2:6" ht="12" x14ac:dyDescent="0.2">
      <c r="B10" s="85">
        <f t="shared" si="0"/>
        <v>39172</v>
      </c>
      <c r="C10" s="61">
        <f>VLOOKUP(B10,'ER daily'!A:C,3,0)</f>
        <v>2262.2471111111122</v>
      </c>
      <c r="D10" s="56"/>
      <c r="E10" s="154">
        <v>39142</v>
      </c>
      <c r="F10" s="154">
        <f t="shared" si="1"/>
        <v>39172</v>
      </c>
    </row>
    <row r="11" spans="2:6" ht="12" x14ac:dyDescent="0.2">
      <c r="B11" s="85">
        <f t="shared" si="0"/>
        <v>39202</v>
      </c>
      <c r="C11" s="61">
        <f>VLOOKUP(B11,'ER daily'!A:C,3,0)</f>
        <v>2226.7552222222212</v>
      </c>
      <c r="D11" s="56"/>
      <c r="E11" s="154">
        <v>39173</v>
      </c>
      <c r="F11" s="154">
        <f t="shared" si="1"/>
        <v>39202</v>
      </c>
    </row>
    <row r="12" spans="2:6" ht="12" x14ac:dyDescent="0.2">
      <c r="B12" s="85">
        <f t="shared" si="0"/>
        <v>39233</v>
      </c>
      <c r="C12" s="61">
        <f>VLOOKUP(B12,'ER daily'!A:C,3,0)</f>
        <v>2178.409777777777</v>
      </c>
      <c r="D12" s="56"/>
      <c r="E12" s="154">
        <v>39203</v>
      </c>
      <c r="F12" s="154">
        <f t="shared" si="1"/>
        <v>39233</v>
      </c>
    </row>
    <row r="13" spans="2:6" ht="12" x14ac:dyDescent="0.2">
      <c r="B13" s="85">
        <f t="shared" si="0"/>
        <v>39263</v>
      </c>
      <c r="C13" s="61">
        <f>VLOOKUP(B13,'ER daily'!A:C,3,0)</f>
        <v>2122.7141111111105</v>
      </c>
      <c r="D13" s="56"/>
      <c r="E13" s="154">
        <v>39234</v>
      </c>
      <c r="F13" s="154">
        <f t="shared" si="1"/>
        <v>39263</v>
      </c>
    </row>
    <row r="14" spans="2:6" ht="12" x14ac:dyDescent="0.2">
      <c r="B14" s="85">
        <f t="shared" si="0"/>
        <v>39294</v>
      </c>
      <c r="C14" s="61">
        <f>VLOOKUP(B14,'ER daily'!A:C,3,0)</f>
        <v>2073.6502222222198</v>
      </c>
      <c r="D14" s="56"/>
      <c r="E14" s="154">
        <v>39264</v>
      </c>
      <c r="F14" s="154">
        <f t="shared" si="1"/>
        <v>39294</v>
      </c>
    </row>
    <row r="15" spans="2:6" ht="12" x14ac:dyDescent="0.2">
      <c r="B15" s="85">
        <f t="shared" si="0"/>
        <v>39325</v>
      </c>
      <c r="C15" s="61">
        <f>VLOOKUP(B15,'ER daily'!A:C,3,0)</f>
        <v>2043.9716111111093</v>
      </c>
      <c r="D15" s="56"/>
      <c r="E15" s="154">
        <v>39295</v>
      </c>
      <c r="F15" s="154">
        <f t="shared" si="1"/>
        <v>39325</v>
      </c>
    </row>
    <row r="16" spans="2:6" ht="12" x14ac:dyDescent="0.2">
      <c r="B16" s="85">
        <f t="shared" si="0"/>
        <v>39355</v>
      </c>
      <c r="C16" s="61">
        <f>VLOOKUP(B16,'ER daily'!A:C,3,0)</f>
        <v>2030.1226666666664</v>
      </c>
      <c r="D16" s="56"/>
      <c r="E16" s="154">
        <v>39326</v>
      </c>
      <c r="F16" s="154">
        <f t="shared" si="1"/>
        <v>39355</v>
      </c>
    </row>
    <row r="17" spans="2:6" ht="12" x14ac:dyDescent="0.2">
      <c r="B17" s="85">
        <f t="shared" si="0"/>
        <v>39386</v>
      </c>
      <c r="C17" s="61">
        <f>VLOOKUP(B17,'ER daily'!A:C,3,0)</f>
        <v>2007.2660555555567</v>
      </c>
      <c r="D17" s="56"/>
      <c r="E17" s="154">
        <v>39356</v>
      </c>
      <c r="F17" s="154">
        <f t="shared" si="1"/>
        <v>39386</v>
      </c>
    </row>
    <row r="18" spans="2:6" ht="12" x14ac:dyDescent="0.2">
      <c r="B18" s="85">
        <f t="shared" si="0"/>
        <v>39416</v>
      </c>
      <c r="C18" s="61">
        <f>VLOOKUP(B18,'ER daily'!A:C,3,0)</f>
        <v>2017.253611111111</v>
      </c>
      <c r="D18" s="56"/>
      <c r="E18" s="154">
        <v>39387</v>
      </c>
      <c r="F18" s="154">
        <f t="shared" si="1"/>
        <v>39416</v>
      </c>
    </row>
    <row r="19" spans="2:6" ht="12" x14ac:dyDescent="0.2">
      <c r="B19" s="85">
        <f t="shared" si="0"/>
        <v>39447</v>
      </c>
      <c r="C19" s="61">
        <f>VLOOKUP(B19,'ER daily'!A:C,3,0)</f>
        <v>2031.4411111111103</v>
      </c>
      <c r="D19" s="56"/>
      <c r="E19" s="154">
        <v>39417</v>
      </c>
      <c r="F19" s="154">
        <f t="shared" si="1"/>
        <v>39447</v>
      </c>
    </row>
    <row r="20" spans="2:6" ht="12" x14ac:dyDescent="0.2">
      <c r="B20" s="85">
        <f t="shared" si="0"/>
        <v>39478</v>
      </c>
      <c r="C20" s="61">
        <f>VLOOKUP(B20,'ER daily'!A:C,3,0)</f>
        <v>2036.7814999999982</v>
      </c>
      <c r="D20" s="56"/>
      <c r="E20" s="154">
        <v>39448</v>
      </c>
      <c r="F20" s="154">
        <f t="shared" si="1"/>
        <v>39478</v>
      </c>
    </row>
    <row r="21" spans="2:6" ht="12" x14ac:dyDescent="0.2">
      <c r="B21" s="85">
        <f t="shared" si="0"/>
        <v>39507</v>
      </c>
      <c r="C21" s="61">
        <f>VLOOKUP(B21,'ER daily'!A:C,3,0)</f>
        <v>2009.2477777777769</v>
      </c>
      <c r="D21" s="56"/>
      <c r="E21" s="154">
        <v>39479</v>
      </c>
      <c r="F21" s="154">
        <f t="shared" si="1"/>
        <v>39507</v>
      </c>
    </row>
    <row r="22" spans="2:6" ht="12" x14ac:dyDescent="0.2">
      <c r="B22" s="85">
        <f t="shared" si="0"/>
        <v>39538</v>
      </c>
      <c r="C22" s="61">
        <f>VLOOKUP(B22,'ER daily'!A:C,3,0)</f>
        <v>1964.8969444444442</v>
      </c>
      <c r="D22" s="56"/>
      <c r="E22" s="154">
        <v>39508</v>
      </c>
      <c r="F22" s="154">
        <f t="shared" si="1"/>
        <v>39538</v>
      </c>
    </row>
    <row r="23" spans="2:6" ht="12" x14ac:dyDescent="0.2">
      <c r="B23" s="85">
        <f t="shared" si="0"/>
        <v>39568</v>
      </c>
      <c r="C23" s="61">
        <f>VLOOKUP(B23,'ER daily'!A:C,3,0)</f>
        <v>1930.8744444444446</v>
      </c>
      <c r="D23" s="56"/>
      <c r="E23" s="154">
        <v>39539</v>
      </c>
      <c r="F23" s="154">
        <f t="shared" si="1"/>
        <v>39568</v>
      </c>
    </row>
    <row r="24" spans="2:6" ht="12" x14ac:dyDescent="0.2">
      <c r="B24" s="85">
        <f t="shared" si="0"/>
        <v>39599</v>
      </c>
      <c r="C24" s="61">
        <f>VLOOKUP(B24,'ER daily'!A:C,3,0)</f>
        <v>1883.683333333332</v>
      </c>
      <c r="D24" s="56"/>
      <c r="E24" s="154">
        <v>39569</v>
      </c>
      <c r="F24" s="154">
        <f t="shared" si="1"/>
        <v>39599</v>
      </c>
    </row>
    <row r="25" spans="2:6" ht="12" x14ac:dyDescent="0.2">
      <c r="B25" s="85">
        <f t="shared" si="0"/>
        <v>39629</v>
      </c>
      <c r="C25" s="61">
        <f>VLOOKUP(B25,'ER daily'!A:C,3,0)</f>
        <v>1837.2362777777782</v>
      </c>
      <c r="D25" s="56"/>
      <c r="E25" s="154">
        <v>39600</v>
      </c>
      <c r="F25" s="154">
        <f t="shared" si="1"/>
        <v>39629</v>
      </c>
    </row>
    <row r="26" spans="2:6" ht="12" x14ac:dyDescent="0.2">
      <c r="B26" s="85">
        <f t="shared" si="0"/>
        <v>39660</v>
      </c>
      <c r="C26" s="61">
        <f>VLOOKUP(B26,'ER daily'!A:C,3,0)</f>
        <v>1803.3557222222228</v>
      </c>
      <c r="D26" s="56"/>
      <c r="E26" s="154">
        <v>39630</v>
      </c>
      <c r="F26" s="154">
        <f t="shared" si="1"/>
        <v>39660</v>
      </c>
    </row>
    <row r="27" spans="2:6" ht="12" x14ac:dyDescent="0.2">
      <c r="B27" s="85">
        <f t="shared" si="0"/>
        <v>39691</v>
      </c>
      <c r="C27" s="61">
        <f>VLOOKUP(B27,'ER daily'!A:C,3,0)</f>
        <v>1794.9946666666663</v>
      </c>
      <c r="D27" s="56"/>
      <c r="E27" s="154">
        <v>39661</v>
      </c>
      <c r="F27" s="154">
        <f t="shared" si="1"/>
        <v>39691</v>
      </c>
    </row>
    <row r="28" spans="2:6" ht="12" x14ac:dyDescent="0.2">
      <c r="B28" s="85">
        <f t="shared" si="0"/>
        <v>39721</v>
      </c>
      <c r="C28" s="61">
        <f>VLOOKUP(B28,'ER daily'!A:C,3,0)</f>
        <v>1832.4004999999995</v>
      </c>
      <c r="D28" s="56"/>
      <c r="E28" s="154">
        <v>39692</v>
      </c>
      <c r="F28" s="154">
        <f t="shared" si="1"/>
        <v>39721</v>
      </c>
    </row>
    <row r="29" spans="2:6" ht="12" x14ac:dyDescent="0.2">
      <c r="B29" s="85">
        <f t="shared" si="0"/>
        <v>39752</v>
      </c>
      <c r="C29" s="61">
        <f>VLOOKUP(B29,'ER daily'!A:C,3,0)</f>
        <v>1918.7544444444441</v>
      </c>
      <c r="D29" s="56"/>
      <c r="E29" s="154">
        <v>39722</v>
      </c>
      <c r="F29" s="154">
        <f t="shared" si="1"/>
        <v>39752</v>
      </c>
    </row>
    <row r="30" spans="2:6" ht="12" x14ac:dyDescent="0.2">
      <c r="B30" s="85">
        <f t="shared" si="0"/>
        <v>39782</v>
      </c>
      <c r="C30" s="61">
        <f>VLOOKUP(B30,'ER daily'!A:C,3,0)</f>
        <v>2012.0598888888901</v>
      </c>
      <c r="D30" s="56"/>
      <c r="E30" s="154">
        <v>39753</v>
      </c>
      <c r="F30" s="154">
        <f t="shared" si="1"/>
        <v>39782</v>
      </c>
    </row>
    <row r="31" spans="2:6" ht="12" x14ac:dyDescent="0.2">
      <c r="B31" s="85">
        <f t="shared" si="0"/>
        <v>39813</v>
      </c>
      <c r="C31" s="61">
        <f>VLOOKUP(B31,'ER daily'!A:C,3,0)</f>
        <v>2099.0308333333337</v>
      </c>
      <c r="D31" s="56"/>
      <c r="E31" s="154">
        <v>39783</v>
      </c>
      <c r="F31" s="154">
        <f t="shared" si="1"/>
        <v>39813</v>
      </c>
    </row>
    <row r="32" spans="2:6" ht="12" x14ac:dyDescent="0.2">
      <c r="B32" s="85">
        <f t="shared" si="0"/>
        <v>39844</v>
      </c>
      <c r="C32" s="61">
        <f>VLOOKUP(B32,'ER daily'!A:C,3,0)</f>
        <v>2181.8715555555555</v>
      </c>
      <c r="D32" s="56"/>
      <c r="E32" s="154">
        <v>39814</v>
      </c>
      <c r="F32" s="154">
        <f t="shared" si="1"/>
        <v>39844</v>
      </c>
    </row>
    <row r="33" spans="2:6" ht="12" x14ac:dyDescent="0.2">
      <c r="B33" s="85">
        <f t="shared" si="0"/>
        <v>39872</v>
      </c>
      <c r="C33" s="61">
        <f>VLOOKUP(B33,'ER daily'!A:C,3,0)</f>
        <v>2283.4387222222231</v>
      </c>
      <c r="D33" s="56"/>
      <c r="E33" s="154">
        <v>39845</v>
      </c>
      <c r="F33" s="154">
        <f t="shared" si="1"/>
        <v>39872</v>
      </c>
    </row>
    <row r="34" spans="2:6" ht="12" x14ac:dyDescent="0.2">
      <c r="B34" s="85">
        <f t="shared" si="0"/>
        <v>39903</v>
      </c>
      <c r="C34" s="61">
        <f>VLOOKUP(B34,'ER daily'!A:C,3,0)</f>
        <v>2350.9635000000012</v>
      </c>
      <c r="D34" s="56"/>
      <c r="E34" s="154">
        <v>39873</v>
      </c>
      <c r="F34" s="154">
        <f t="shared" si="1"/>
        <v>39903</v>
      </c>
    </row>
    <row r="35" spans="2:6" ht="12" x14ac:dyDescent="0.2">
      <c r="B35" s="85">
        <f t="shared" si="0"/>
        <v>39933</v>
      </c>
      <c r="C35" s="61">
        <f>VLOOKUP(B35,'ER daily'!A:C,3,0)</f>
        <v>2363.4199444444444</v>
      </c>
      <c r="D35" s="56"/>
      <c r="E35" s="154">
        <v>39904</v>
      </c>
      <c r="F35" s="154">
        <f t="shared" si="1"/>
        <v>39933</v>
      </c>
    </row>
    <row r="36" spans="2:6" ht="12" x14ac:dyDescent="0.2">
      <c r="B36" s="85">
        <f t="shared" si="0"/>
        <v>39964</v>
      </c>
      <c r="C36" s="61">
        <f>VLOOKUP(B36,'ER daily'!A:C,3,0)</f>
        <v>2345.5932777777771</v>
      </c>
      <c r="D36" s="56"/>
      <c r="E36" s="154">
        <v>39934</v>
      </c>
      <c r="F36" s="154">
        <f t="shared" si="1"/>
        <v>39964</v>
      </c>
    </row>
    <row r="37" spans="2:6" ht="12" x14ac:dyDescent="0.2">
      <c r="B37" s="85">
        <f t="shared" si="0"/>
        <v>39994</v>
      </c>
      <c r="C37" s="61">
        <f>VLOOKUP(B37,'ER daily'!A:C,3,0)</f>
        <v>2319.3794999999977</v>
      </c>
      <c r="D37" s="56"/>
      <c r="E37" s="154">
        <v>39965</v>
      </c>
      <c r="F37" s="154">
        <f t="shared" si="1"/>
        <v>39994</v>
      </c>
    </row>
    <row r="38" spans="2:6" ht="12" x14ac:dyDescent="0.2">
      <c r="B38" s="85">
        <f>+E39-1</f>
        <v>40025</v>
      </c>
      <c r="C38" s="61">
        <f>VLOOKUP(B38,'ER daily'!A:C,3,0)</f>
        <v>2283.2187777777754</v>
      </c>
      <c r="D38" s="56"/>
      <c r="E38" s="154">
        <v>39995</v>
      </c>
      <c r="F38" s="154">
        <f t="shared" si="1"/>
        <v>40025</v>
      </c>
    </row>
    <row r="39" spans="2:6" ht="12" x14ac:dyDescent="0.2">
      <c r="B39" s="85">
        <f>+E40-1</f>
        <v>40056</v>
      </c>
      <c r="C39" s="61">
        <f>VLOOKUP(B39,'ER daily'!A:C,3,0)</f>
        <v>2196.1580555555561</v>
      </c>
      <c r="D39" s="56"/>
      <c r="E39" s="154">
        <v>40026</v>
      </c>
      <c r="F39" s="154">
        <f t="shared" si="1"/>
        <v>40056</v>
      </c>
    </row>
    <row r="40" spans="2:6" ht="12" x14ac:dyDescent="0.2">
      <c r="B40" s="85">
        <f>+E41-1</f>
        <v>40086</v>
      </c>
      <c r="C40" s="61">
        <f>VLOOKUP(B40,'ER daily'!A:C,3,0)</f>
        <v>2115.8417777777781</v>
      </c>
      <c r="D40" s="56"/>
      <c r="E40" s="154">
        <v>40057</v>
      </c>
      <c r="F40" s="154">
        <f t="shared" si="1"/>
        <v>40086</v>
      </c>
    </row>
    <row r="41" spans="2:6" ht="12" x14ac:dyDescent="0.2">
      <c r="B41" s="85"/>
      <c r="C41" s="61"/>
      <c r="D41" s="56"/>
      <c r="E41" s="154">
        <v>40087</v>
      </c>
      <c r="F41" s="154"/>
    </row>
  </sheetData>
  <sheetProtection password="CC77" sheet="1" objects="1" scenarios="1" selectLockedCells="1" selectUnlockedCells="1"/>
  <mergeCells count="1">
    <mergeCell ref="B4:C4"/>
  </mergeCells>
  <phoneticPr fontId="2" type="noConversion"/>
  <pageMargins left="0.19685039370078741" right="0" top="0.39370078740157483" bottom="0.19685039370078741" header="0" footer="0"/>
  <pageSetup scale="79" orientation="portrait" r:id="rId1"/>
  <headerFooter alignWithMargins="0">
    <oddFooter>&amp;L&amp;D &amp;T&amp;R&amp;F 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2"/>
  </sheetPr>
  <dimension ref="A1:C1242"/>
  <sheetViews>
    <sheetView workbookViewId="0">
      <selection activeCell="N30" sqref="N30"/>
    </sheetView>
  </sheetViews>
  <sheetFormatPr baseColWidth="10" defaultColWidth="11.42578125" defaultRowHeight="12.75" x14ac:dyDescent="0.2"/>
  <sheetData>
    <row r="1" spans="1:2" x14ac:dyDescent="0.2">
      <c r="A1" s="81"/>
      <c r="B1" s="82" t="s">
        <v>69</v>
      </c>
    </row>
    <row r="2" spans="1:2" x14ac:dyDescent="0.2">
      <c r="A2" s="86">
        <v>38899</v>
      </c>
      <c r="B2" s="83">
        <v>2579.08</v>
      </c>
    </row>
    <row r="3" spans="1:2" x14ac:dyDescent="0.2">
      <c r="A3" s="86">
        <v>38900</v>
      </c>
      <c r="B3" s="83">
        <v>2579.08</v>
      </c>
    </row>
    <row r="4" spans="1:2" x14ac:dyDescent="0.2">
      <c r="A4" s="86">
        <v>38901</v>
      </c>
      <c r="B4" s="83">
        <v>2579.08</v>
      </c>
    </row>
    <row r="5" spans="1:2" x14ac:dyDescent="0.2">
      <c r="A5" s="86">
        <v>38902</v>
      </c>
      <c r="B5" s="83">
        <v>2579.08</v>
      </c>
    </row>
    <row r="6" spans="1:2" x14ac:dyDescent="0.2">
      <c r="A6" s="86">
        <v>38903</v>
      </c>
      <c r="B6" s="83">
        <v>2579.08</v>
      </c>
    </row>
    <row r="7" spans="1:2" x14ac:dyDescent="0.2">
      <c r="A7" s="86">
        <v>38904</v>
      </c>
      <c r="B7" s="83">
        <v>2574.7399999999998</v>
      </c>
    </row>
    <row r="8" spans="1:2" x14ac:dyDescent="0.2">
      <c r="A8" s="86">
        <v>38905</v>
      </c>
      <c r="B8" s="83">
        <v>2562.85</v>
      </c>
    </row>
    <row r="9" spans="1:2" x14ac:dyDescent="0.2">
      <c r="A9" s="86">
        <v>38906</v>
      </c>
      <c r="B9" s="83">
        <v>2525.5</v>
      </c>
    </row>
    <row r="10" spans="1:2" x14ac:dyDescent="0.2">
      <c r="A10" s="86">
        <v>38907</v>
      </c>
      <c r="B10" s="83">
        <v>2525.5</v>
      </c>
    </row>
    <row r="11" spans="1:2" x14ac:dyDescent="0.2">
      <c r="A11" s="86">
        <v>38908</v>
      </c>
      <c r="B11" s="83">
        <v>2525.5</v>
      </c>
    </row>
    <row r="12" spans="1:2" x14ac:dyDescent="0.2">
      <c r="A12" s="86">
        <v>38909</v>
      </c>
      <c r="B12" s="83">
        <v>2491.4499999999998</v>
      </c>
    </row>
    <row r="13" spans="1:2" x14ac:dyDescent="0.2">
      <c r="A13" s="86">
        <v>38910</v>
      </c>
      <c r="B13" s="83">
        <v>2488.33</v>
      </c>
    </row>
    <row r="14" spans="1:2" x14ac:dyDescent="0.2">
      <c r="A14" s="86">
        <v>38911</v>
      </c>
      <c r="B14" s="83">
        <v>2512.4</v>
      </c>
    </row>
    <row r="15" spans="1:2" x14ac:dyDescent="0.2">
      <c r="A15" s="86">
        <v>38912</v>
      </c>
      <c r="B15" s="83">
        <v>2534.13</v>
      </c>
    </row>
    <row r="16" spans="1:2" x14ac:dyDescent="0.2">
      <c r="A16" s="86">
        <v>38913</v>
      </c>
      <c r="B16" s="83">
        <v>2549.77</v>
      </c>
    </row>
    <row r="17" spans="1:2" x14ac:dyDescent="0.2">
      <c r="A17" s="86">
        <v>38914</v>
      </c>
      <c r="B17" s="83">
        <v>2549.77</v>
      </c>
    </row>
    <row r="18" spans="1:2" x14ac:dyDescent="0.2">
      <c r="A18" s="86">
        <v>38915</v>
      </c>
      <c r="B18" s="83">
        <v>2549.77</v>
      </c>
    </row>
    <row r="19" spans="1:2" x14ac:dyDescent="0.2">
      <c r="A19" s="86">
        <v>38916</v>
      </c>
      <c r="B19" s="83">
        <v>2556.7199999999998</v>
      </c>
    </row>
    <row r="20" spans="1:2" x14ac:dyDescent="0.2">
      <c r="A20" s="86">
        <v>38917</v>
      </c>
      <c r="B20" s="83">
        <v>2531.85</v>
      </c>
    </row>
    <row r="21" spans="1:2" x14ac:dyDescent="0.2">
      <c r="A21" s="86">
        <v>38918</v>
      </c>
      <c r="B21" s="83">
        <v>2521.1799999999998</v>
      </c>
    </row>
    <row r="22" spans="1:2" x14ac:dyDescent="0.2">
      <c r="A22" s="86">
        <v>38919</v>
      </c>
      <c r="B22" s="83">
        <v>2521.1799999999998</v>
      </c>
    </row>
    <row r="23" spans="1:2" x14ac:dyDescent="0.2">
      <c r="A23" s="86">
        <v>38920</v>
      </c>
      <c r="B23" s="83">
        <v>2470.3200000000002</v>
      </c>
    </row>
    <row r="24" spans="1:2" x14ac:dyDescent="0.2">
      <c r="A24" s="86">
        <v>38921</v>
      </c>
      <c r="B24" s="83">
        <v>2470.3200000000002</v>
      </c>
    </row>
    <row r="25" spans="1:2" x14ac:dyDescent="0.2">
      <c r="A25" s="86">
        <v>38922</v>
      </c>
      <c r="B25" s="83">
        <v>2470.3200000000002</v>
      </c>
    </row>
    <row r="26" spans="1:2" x14ac:dyDescent="0.2">
      <c r="A26" s="86">
        <v>38923</v>
      </c>
      <c r="B26" s="83">
        <v>2450.79</v>
      </c>
    </row>
    <row r="27" spans="1:2" x14ac:dyDescent="0.2">
      <c r="A27" s="86">
        <v>38924</v>
      </c>
      <c r="B27" s="83">
        <v>2458.56</v>
      </c>
    </row>
    <row r="28" spans="1:2" x14ac:dyDescent="0.2">
      <c r="A28" s="86">
        <v>38925</v>
      </c>
      <c r="B28" s="83">
        <v>2466.9499999999998</v>
      </c>
    </row>
    <row r="29" spans="1:2" x14ac:dyDescent="0.2">
      <c r="A29" s="86">
        <v>38926</v>
      </c>
      <c r="B29" s="83">
        <v>2443.35</v>
      </c>
    </row>
    <row r="30" spans="1:2" x14ac:dyDescent="0.2">
      <c r="A30" s="86">
        <v>38927</v>
      </c>
      <c r="B30" s="83">
        <v>2426</v>
      </c>
    </row>
    <row r="31" spans="1:2" x14ac:dyDescent="0.2">
      <c r="A31" s="86">
        <v>38928</v>
      </c>
      <c r="B31" s="83">
        <v>2426</v>
      </c>
    </row>
    <row r="32" spans="1:2" x14ac:dyDescent="0.2">
      <c r="A32" s="86">
        <v>38929</v>
      </c>
      <c r="B32" s="83">
        <v>2426</v>
      </c>
    </row>
    <row r="33" spans="1:2" x14ac:dyDescent="0.2">
      <c r="A33" s="86">
        <v>38930</v>
      </c>
      <c r="B33" s="83">
        <v>2426.52</v>
      </c>
    </row>
    <row r="34" spans="1:2" x14ac:dyDescent="0.2">
      <c r="A34" s="86">
        <v>38931</v>
      </c>
      <c r="B34" s="83">
        <v>2436.4299999999998</v>
      </c>
    </row>
    <row r="35" spans="1:2" x14ac:dyDescent="0.2">
      <c r="A35" s="86">
        <v>38932</v>
      </c>
      <c r="B35" s="83">
        <v>2429.2399999999998</v>
      </c>
    </row>
    <row r="36" spans="1:2" x14ac:dyDescent="0.2">
      <c r="A36" s="86">
        <v>38933</v>
      </c>
      <c r="B36" s="83">
        <v>2415.5100000000002</v>
      </c>
    </row>
    <row r="37" spans="1:2" x14ac:dyDescent="0.2">
      <c r="A37" s="86">
        <v>38934</v>
      </c>
      <c r="B37" s="83">
        <v>2389.87</v>
      </c>
    </row>
    <row r="38" spans="1:2" x14ac:dyDescent="0.2">
      <c r="A38" s="86">
        <v>38935</v>
      </c>
      <c r="B38" s="83">
        <v>2389.87</v>
      </c>
    </row>
    <row r="39" spans="1:2" x14ac:dyDescent="0.2">
      <c r="A39" s="86">
        <v>38936</v>
      </c>
      <c r="B39" s="83">
        <v>2389.87</v>
      </c>
    </row>
    <row r="40" spans="1:2" x14ac:dyDescent="0.2">
      <c r="A40" s="86">
        <v>38937</v>
      </c>
      <c r="B40" s="83">
        <v>2389.87</v>
      </c>
    </row>
    <row r="41" spans="1:2" x14ac:dyDescent="0.2">
      <c r="A41" s="86">
        <v>38938</v>
      </c>
      <c r="B41" s="83">
        <v>2388.13</v>
      </c>
    </row>
    <row r="42" spans="1:2" x14ac:dyDescent="0.2">
      <c r="A42" s="86">
        <v>38939</v>
      </c>
      <c r="B42" s="83">
        <v>2363.8200000000002</v>
      </c>
    </row>
    <row r="43" spans="1:2" x14ac:dyDescent="0.2">
      <c r="A43" s="86">
        <v>38940</v>
      </c>
      <c r="B43" s="83">
        <v>2363.56</v>
      </c>
    </row>
    <row r="44" spans="1:2" x14ac:dyDescent="0.2">
      <c r="A44" s="86">
        <v>38941</v>
      </c>
      <c r="B44" s="83">
        <v>2371.77</v>
      </c>
    </row>
    <row r="45" spans="1:2" x14ac:dyDescent="0.2">
      <c r="A45" s="86">
        <v>38942</v>
      </c>
      <c r="B45" s="83">
        <v>2371.77</v>
      </c>
    </row>
    <row r="46" spans="1:2" x14ac:dyDescent="0.2">
      <c r="A46" s="86">
        <v>38943</v>
      </c>
      <c r="B46" s="83">
        <v>2371.77</v>
      </c>
    </row>
    <row r="47" spans="1:2" x14ac:dyDescent="0.2">
      <c r="A47" s="86">
        <v>38944</v>
      </c>
      <c r="B47" s="83">
        <v>2372.9499999999998</v>
      </c>
    </row>
    <row r="48" spans="1:2" x14ac:dyDescent="0.2">
      <c r="A48" s="86">
        <v>38945</v>
      </c>
      <c r="B48" s="83">
        <v>2362.2800000000002</v>
      </c>
    </row>
    <row r="49" spans="1:2" x14ac:dyDescent="0.2">
      <c r="A49" s="86">
        <v>38946</v>
      </c>
      <c r="B49" s="83">
        <v>2356.4899999999998</v>
      </c>
    </row>
    <row r="50" spans="1:2" x14ac:dyDescent="0.2">
      <c r="A50" s="86">
        <v>38947</v>
      </c>
      <c r="B50" s="83">
        <v>2366.36</v>
      </c>
    </row>
    <row r="51" spans="1:2" x14ac:dyDescent="0.2">
      <c r="A51" s="86">
        <v>38948</v>
      </c>
      <c r="B51" s="83">
        <v>2370.4899999999998</v>
      </c>
    </row>
    <row r="52" spans="1:2" x14ac:dyDescent="0.2">
      <c r="A52" s="86">
        <v>38949</v>
      </c>
      <c r="B52" s="83">
        <v>2370.4899999999998</v>
      </c>
    </row>
    <row r="53" spans="1:2" x14ac:dyDescent="0.2">
      <c r="A53" s="86">
        <v>38950</v>
      </c>
      <c r="B53" s="83">
        <v>2370.4899999999998</v>
      </c>
    </row>
    <row r="54" spans="1:2" x14ac:dyDescent="0.2">
      <c r="A54" s="86">
        <v>38951</v>
      </c>
      <c r="B54" s="83">
        <v>2370.4899999999998</v>
      </c>
    </row>
    <row r="55" spans="1:2" x14ac:dyDescent="0.2">
      <c r="A55" s="86">
        <v>38952</v>
      </c>
      <c r="B55" s="83">
        <v>2362.67</v>
      </c>
    </row>
    <row r="56" spans="1:2" x14ac:dyDescent="0.2">
      <c r="A56" s="86">
        <v>38953</v>
      </c>
      <c r="B56" s="83">
        <v>2374.59</v>
      </c>
    </row>
    <row r="57" spans="1:2" x14ac:dyDescent="0.2">
      <c r="A57" s="86">
        <v>38954</v>
      </c>
      <c r="B57" s="83">
        <v>2398</v>
      </c>
    </row>
    <row r="58" spans="1:2" x14ac:dyDescent="0.2">
      <c r="A58" s="86">
        <v>38955</v>
      </c>
      <c r="B58" s="83">
        <v>2425.65</v>
      </c>
    </row>
    <row r="59" spans="1:2" x14ac:dyDescent="0.2">
      <c r="A59" s="86">
        <v>38956</v>
      </c>
      <c r="B59" s="83">
        <v>2425.65</v>
      </c>
    </row>
    <row r="60" spans="1:2" x14ac:dyDescent="0.2">
      <c r="A60" s="86">
        <v>38957</v>
      </c>
      <c r="B60" s="83">
        <v>2425.65</v>
      </c>
    </row>
    <row r="61" spans="1:2" x14ac:dyDescent="0.2">
      <c r="A61" s="86">
        <v>38958</v>
      </c>
      <c r="B61" s="83">
        <v>2409.54</v>
      </c>
    </row>
    <row r="62" spans="1:2" x14ac:dyDescent="0.2">
      <c r="A62" s="86">
        <v>38959</v>
      </c>
      <c r="B62" s="83">
        <v>2402.0700000000002</v>
      </c>
    </row>
    <row r="63" spans="1:2" x14ac:dyDescent="0.2">
      <c r="A63" s="86">
        <v>38960</v>
      </c>
      <c r="B63" s="83">
        <v>2396.63</v>
      </c>
    </row>
    <row r="64" spans="1:2" x14ac:dyDescent="0.2">
      <c r="A64" s="86">
        <v>38961</v>
      </c>
      <c r="B64" s="83">
        <v>2398.56</v>
      </c>
    </row>
    <row r="65" spans="1:2" x14ac:dyDescent="0.2">
      <c r="A65" s="86">
        <v>38962</v>
      </c>
      <c r="B65" s="83">
        <v>2398.83</v>
      </c>
    </row>
    <row r="66" spans="1:2" x14ac:dyDescent="0.2">
      <c r="A66" s="86">
        <v>38963</v>
      </c>
      <c r="B66" s="83">
        <v>2398.83</v>
      </c>
    </row>
    <row r="67" spans="1:2" x14ac:dyDescent="0.2">
      <c r="A67" s="86">
        <v>38964</v>
      </c>
      <c r="B67" s="83">
        <v>2398.83</v>
      </c>
    </row>
    <row r="68" spans="1:2" x14ac:dyDescent="0.2">
      <c r="A68" s="86">
        <v>38965</v>
      </c>
      <c r="B68" s="83">
        <v>2398.83</v>
      </c>
    </row>
    <row r="69" spans="1:2" x14ac:dyDescent="0.2">
      <c r="A69" s="86">
        <v>38966</v>
      </c>
      <c r="B69" s="83">
        <v>2377.1799999999998</v>
      </c>
    </row>
    <row r="70" spans="1:2" x14ac:dyDescent="0.2">
      <c r="A70" s="86">
        <v>38967</v>
      </c>
      <c r="B70" s="83">
        <v>2381.46</v>
      </c>
    </row>
    <row r="71" spans="1:2" x14ac:dyDescent="0.2">
      <c r="A71" s="86">
        <v>38968</v>
      </c>
      <c r="B71" s="83">
        <v>2387.31</v>
      </c>
    </row>
    <row r="72" spans="1:2" x14ac:dyDescent="0.2">
      <c r="A72" s="86">
        <v>38969</v>
      </c>
      <c r="B72" s="83">
        <v>2388.54</v>
      </c>
    </row>
    <row r="73" spans="1:2" x14ac:dyDescent="0.2">
      <c r="A73" s="86">
        <v>38970</v>
      </c>
      <c r="B73" s="83">
        <v>2388.54</v>
      </c>
    </row>
    <row r="74" spans="1:2" x14ac:dyDescent="0.2">
      <c r="A74" s="86">
        <v>38971</v>
      </c>
      <c r="B74" s="83">
        <v>2388.54</v>
      </c>
    </row>
    <row r="75" spans="1:2" x14ac:dyDescent="0.2">
      <c r="A75" s="86">
        <v>38972</v>
      </c>
      <c r="B75" s="83">
        <v>2409.9299999999998</v>
      </c>
    </row>
    <row r="76" spans="1:2" x14ac:dyDescent="0.2">
      <c r="A76" s="86">
        <v>38973</v>
      </c>
      <c r="B76" s="83">
        <v>2406.89</v>
      </c>
    </row>
    <row r="77" spans="1:2" x14ac:dyDescent="0.2">
      <c r="A77" s="86">
        <v>38974</v>
      </c>
      <c r="B77" s="83">
        <v>2399.92</v>
      </c>
    </row>
    <row r="78" spans="1:2" x14ac:dyDescent="0.2">
      <c r="A78" s="86">
        <v>38975</v>
      </c>
      <c r="B78" s="83">
        <v>2392.81</v>
      </c>
    </row>
    <row r="79" spans="1:2" x14ac:dyDescent="0.2">
      <c r="A79" s="86">
        <v>38976</v>
      </c>
      <c r="B79" s="83">
        <v>2390.66</v>
      </c>
    </row>
    <row r="80" spans="1:2" x14ac:dyDescent="0.2">
      <c r="A80" s="86">
        <v>38977</v>
      </c>
      <c r="B80" s="83">
        <v>2390.66</v>
      </c>
    </row>
    <row r="81" spans="1:2" x14ac:dyDescent="0.2">
      <c r="A81" s="86">
        <v>38978</v>
      </c>
      <c r="B81" s="83">
        <v>2390.66</v>
      </c>
    </row>
    <row r="82" spans="1:2" x14ac:dyDescent="0.2">
      <c r="A82" s="86">
        <v>38979</v>
      </c>
      <c r="B82" s="83">
        <v>2395.4299999999998</v>
      </c>
    </row>
    <row r="83" spans="1:2" x14ac:dyDescent="0.2">
      <c r="A83" s="86">
        <v>38980</v>
      </c>
      <c r="B83" s="83">
        <v>2396.41</v>
      </c>
    </row>
    <row r="84" spans="1:2" x14ac:dyDescent="0.2">
      <c r="A84" s="86">
        <v>38981</v>
      </c>
      <c r="B84" s="83">
        <v>2399.46</v>
      </c>
    </row>
    <row r="85" spans="1:2" x14ac:dyDescent="0.2">
      <c r="A85" s="86">
        <v>38982</v>
      </c>
      <c r="B85" s="83">
        <v>2408.62</v>
      </c>
    </row>
    <row r="86" spans="1:2" x14ac:dyDescent="0.2">
      <c r="A86" s="86">
        <v>38983</v>
      </c>
      <c r="B86" s="83">
        <v>2417.23</v>
      </c>
    </row>
    <row r="87" spans="1:2" x14ac:dyDescent="0.2">
      <c r="A87" s="86">
        <v>38984</v>
      </c>
      <c r="B87" s="83">
        <v>2417.23</v>
      </c>
    </row>
    <row r="88" spans="1:2" x14ac:dyDescent="0.2">
      <c r="A88" s="86">
        <v>38985</v>
      </c>
      <c r="B88" s="83">
        <v>2417.23</v>
      </c>
    </row>
    <row r="89" spans="1:2" x14ac:dyDescent="0.2">
      <c r="A89" s="86">
        <v>38986</v>
      </c>
      <c r="B89" s="83">
        <v>2420.25</v>
      </c>
    </row>
    <row r="90" spans="1:2" x14ac:dyDescent="0.2">
      <c r="A90" s="86">
        <v>38987</v>
      </c>
      <c r="B90" s="83">
        <v>2411.6799999999998</v>
      </c>
    </row>
    <row r="91" spans="1:2" x14ac:dyDescent="0.2">
      <c r="A91" s="86">
        <v>38988</v>
      </c>
      <c r="B91" s="83">
        <v>2399.36</v>
      </c>
    </row>
    <row r="92" spans="1:2" x14ac:dyDescent="0.2">
      <c r="A92" s="86">
        <v>38989</v>
      </c>
      <c r="B92" s="83">
        <v>2397.0700000000002</v>
      </c>
    </row>
    <row r="93" spans="1:2" x14ac:dyDescent="0.2">
      <c r="A93" s="86">
        <v>38990</v>
      </c>
      <c r="B93" s="83">
        <v>2394.31</v>
      </c>
    </row>
    <row r="94" spans="1:2" x14ac:dyDescent="0.2">
      <c r="A94" s="86">
        <v>38991</v>
      </c>
      <c r="B94" s="83">
        <v>2394.31</v>
      </c>
    </row>
    <row r="95" spans="1:2" x14ac:dyDescent="0.2">
      <c r="A95" s="86">
        <v>38992</v>
      </c>
      <c r="B95" s="83">
        <v>2394.31</v>
      </c>
    </row>
    <row r="96" spans="1:2" x14ac:dyDescent="0.2">
      <c r="A96" s="86">
        <v>38993</v>
      </c>
      <c r="B96" s="83">
        <v>2390.41</v>
      </c>
    </row>
    <row r="97" spans="1:2" x14ac:dyDescent="0.2">
      <c r="A97" s="86">
        <v>38994</v>
      </c>
      <c r="B97" s="83">
        <v>2396.38</v>
      </c>
    </row>
    <row r="98" spans="1:2" x14ac:dyDescent="0.2">
      <c r="A98" s="86">
        <v>38995</v>
      </c>
      <c r="B98" s="83">
        <v>2403.4299999999998</v>
      </c>
    </row>
    <row r="99" spans="1:2" x14ac:dyDescent="0.2">
      <c r="A99" s="86">
        <v>38996</v>
      </c>
      <c r="B99" s="83">
        <v>2393.4699999999998</v>
      </c>
    </row>
    <row r="100" spans="1:2" x14ac:dyDescent="0.2">
      <c r="A100" s="86">
        <v>38997</v>
      </c>
      <c r="B100" s="83">
        <v>2395.23</v>
      </c>
    </row>
    <row r="101" spans="1:2" x14ac:dyDescent="0.2">
      <c r="A101" s="86">
        <v>38998</v>
      </c>
      <c r="B101" s="83">
        <v>2395.23</v>
      </c>
    </row>
    <row r="102" spans="1:2" x14ac:dyDescent="0.2">
      <c r="A102" s="86">
        <v>38999</v>
      </c>
      <c r="B102" s="83">
        <v>2395.23</v>
      </c>
    </row>
    <row r="103" spans="1:2" x14ac:dyDescent="0.2">
      <c r="A103" s="86">
        <v>39000</v>
      </c>
      <c r="B103" s="83">
        <v>2395.23</v>
      </c>
    </row>
    <row r="104" spans="1:2" x14ac:dyDescent="0.2">
      <c r="A104" s="86">
        <v>39001</v>
      </c>
      <c r="B104" s="83">
        <v>2387.11</v>
      </c>
    </row>
    <row r="105" spans="1:2" x14ac:dyDescent="0.2">
      <c r="A105" s="86">
        <v>39002</v>
      </c>
      <c r="B105" s="83">
        <v>2389.0700000000002</v>
      </c>
    </row>
    <row r="106" spans="1:2" x14ac:dyDescent="0.2">
      <c r="A106" s="86">
        <v>39003</v>
      </c>
      <c r="B106" s="83">
        <v>2374.5100000000002</v>
      </c>
    </row>
    <row r="107" spans="1:2" x14ac:dyDescent="0.2">
      <c r="A107" s="86">
        <v>39004</v>
      </c>
      <c r="B107" s="83">
        <v>2356.5300000000002</v>
      </c>
    </row>
    <row r="108" spans="1:2" x14ac:dyDescent="0.2">
      <c r="A108" s="86">
        <v>39005</v>
      </c>
      <c r="B108" s="83">
        <v>2356.5300000000002</v>
      </c>
    </row>
    <row r="109" spans="1:2" x14ac:dyDescent="0.2">
      <c r="A109" s="86">
        <v>39006</v>
      </c>
      <c r="B109" s="83">
        <v>2356.5300000000002</v>
      </c>
    </row>
    <row r="110" spans="1:2" x14ac:dyDescent="0.2">
      <c r="A110" s="86">
        <v>39007</v>
      </c>
      <c r="B110" s="83">
        <v>2356.5300000000002</v>
      </c>
    </row>
    <row r="111" spans="1:2" x14ac:dyDescent="0.2">
      <c r="A111" s="86">
        <v>39008</v>
      </c>
      <c r="B111" s="83">
        <v>2359.41</v>
      </c>
    </row>
    <row r="112" spans="1:2" x14ac:dyDescent="0.2">
      <c r="A112" s="86">
        <v>39009</v>
      </c>
      <c r="B112" s="83">
        <v>2348.4299999999998</v>
      </c>
    </row>
    <row r="113" spans="1:2" x14ac:dyDescent="0.2">
      <c r="A113" s="86">
        <v>39010</v>
      </c>
      <c r="B113" s="83">
        <v>2345.4899999999998</v>
      </c>
    </row>
    <row r="114" spans="1:2" x14ac:dyDescent="0.2">
      <c r="A114" s="86">
        <v>39011</v>
      </c>
      <c r="B114" s="83">
        <v>2340.89</v>
      </c>
    </row>
    <row r="115" spans="1:2" x14ac:dyDescent="0.2">
      <c r="A115" s="86">
        <v>39012</v>
      </c>
      <c r="B115" s="83">
        <v>2340.89</v>
      </c>
    </row>
    <row r="116" spans="1:2" x14ac:dyDescent="0.2">
      <c r="A116" s="86">
        <v>39013</v>
      </c>
      <c r="B116" s="83">
        <v>2340.89</v>
      </c>
    </row>
    <row r="117" spans="1:2" x14ac:dyDescent="0.2">
      <c r="A117" s="86">
        <v>39014</v>
      </c>
      <c r="B117" s="83">
        <v>2341.5100000000002</v>
      </c>
    </row>
    <row r="118" spans="1:2" x14ac:dyDescent="0.2">
      <c r="A118" s="86">
        <v>39015</v>
      </c>
      <c r="B118" s="83">
        <v>2341.33</v>
      </c>
    </row>
    <row r="119" spans="1:2" x14ac:dyDescent="0.2">
      <c r="A119" s="86">
        <v>39016</v>
      </c>
      <c r="B119" s="83">
        <v>2339.92</v>
      </c>
    </row>
    <row r="120" spans="1:2" x14ac:dyDescent="0.2">
      <c r="A120" s="86">
        <v>39017</v>
      </c>
      <c r="B120" s="83">
        <v>2327.23</v>
      </c>
    </row>
    <row r="121" spans="1:2" x14ac:dyDescent="0.2">
      <c r="A121" s="86">
        <v>39018</v>
      </c>
      <c r="B121" s="83">
        <v>2314.7600000000002</v>
      </c>
    </row>
    <row r="122" spans="1:2" x14ac:dyDescent="0.2">
      <c r="A122" s="86">
        <v>39019</v>
      </c>
      <c r="B122" s="83">
        <v>2314.7600000000002</v>
      </c>
    </row>
    <row r="123" spans="1:2" x14ac:dyDescent="0.2">
      <c r="A123" s="86">
        <v>39020</v>
      </c>
      <c r="B123" s="83">
        <v>2314.7600000000002</v>
      </c>
    </row>
    <row r="124" spans="1:2" x14ac:dyDescent="0.2">
      <c r="A124" s="86">
        <v>39021</v>
      </c>
      <c r="B124" s="83">
        <v>2315.38</v>
      </c>
    </row>
    <row r="125" spans="1:2" x14ac:dyDescent="0.2">
      <c r="A125" s="86">
        <v>39022</v>
      </c>
      <c r="B125" s="83">
        <v>2308.4899999999998</v>
      </c>
    </row>
    <row r="126" spans="1:2" x14ac:dyDescent="0.2">
      <c r="A126" s="86">
        <v>39023</v>
      </c>
      <c r="B126" s="83">
        <v>2302.64</v>
      </c>
    </row>
    <row r="127" spans="1:2" x14ac:dyDescent="0.2">
      <c r="A127" s="86">
        <v>39024</v>
      </c>
      <c r="B127" s="83">
        <v>2296.65</v>
      </c>
    </row>
    <row r="128" spans="1:2" x14ac:dyDescent="0.2">
      <c r="A128" s="86">
        <v>39025</v>
      </c>
      <c r="B128" s="83">
        <v>2300.88</v>
      </c>
    </row>
    <row r="129" spans="1:2" x14ac:dyDescent="0.2">
      <c r="A129" s="86">
        <v>39026</v>
      </c>
      <c r="B129" s="83">
        <v>2300.88</v>
      </c>
    </row>
    <row r="130" spans="1:2" x14ac:dyDescent="0.2">
      <c r="A130" s="86">
        <v>39027</v>
      </c>
      <c r="B130" s="83">
        <v>2300.88</v>
      </c>
    </row>
    <row r="131" spans="1:2" x14ac:dyDescent="0.2">
      <c r="A131" s="86">
        <v>39028</v>
      </c>
      <c r="B131" s="83">
        <v>2300.88</v>
      </c>
    </row>
    <row r="132" spans="1:2" x14ac:dyDescent="0.2">
      <c r="A132" s="86">
        <v>39029</v>
      </c>
      <c r="B132" s="83">
        <v>2288.13</v>
      </c>
    </row>
    <row r="133" spans="1:2" x14ac:dyDescent="0.2">
      <c r="A133" s="86">
        <v>39030</v>
      </c>
      <c r="B133" s="83">
        <v>2282.52</v>
      </c>
    </row>
    <row r="134" spans="1:2" x14ac:dyDescent="0.2">
      <c r="A134" s="86">
        <v>39031</v>
      </c>
      <c r="B134" s="83">
        <v>2268.4699999999998</v>
      </c>
    </row>
    <row r="135" spans="1:2" x14ac:dyDescent="0.2">
      <c r="A135" s="86">
        <v>39032</v>
      </c>
      <c r="B135" s="83">
        <v>2277.66</v>
      </c>
    </row>
    <row r="136" spans="1:2" x14ac:dyDescent="0.2">
      <c r="A136" s="86">
        <v>39033</v>
      </c>
      <c r="B136" s="83">
        <v>2277.66</v>
      </c>
    </row>
    <row r="137" spans="1:2" x14ac:dyDescent="0.2">
      <c r="A137" s="86">
        <v>39034</v>
      </c>
      <c r="B137" s="83">
        <v>2277.66</v>
      </c>
    </row>
    <row r="138" spans="1:2" x14ac:dyDescent="0.2">
      <c r="A138" s="86">
        <v>39035</v>
      </c>
      <c r="B138" s="83">
        <v>2277.66</v>
      </c>
    </row>
    <row r="139" spans="1:2" x14ac:dyDescent="0.2">
      <c r="A139" s="86">
        <v>39036</v>
      </c>
      <c r="B139" s="83">
        <v>2277.21</v>
      </c>
    </row>
    <row r="140" spans="1:2" x14ac:dyDescent="0.2">
      <c r="A140" s="86">
        <v>39037</v>
      </c>
      <c r="B140" s="83">
        <v>2274.2600000000002</v>
      </c>
    </row>
    <row r="141" spans="1:2" x14ac:dyDescent="0.2">
      <c r="A141" s="86">
        <v>39038</v>
      </c>
      <c r="B141" s="83">
        <v>2276.37</v>
      </c>
    </row>
    <row r="142" spans="1:2" x14ac:dyDescent="0.2">
      <c r="A142" s="86">
        <v>39039</v>
      </c>
      <c r="B142" s="83">
        <v>2285.65</v>
      </c>
    </row>
    <row r="143" spans="1:2" x14ac:dyDescent="0.2">
      <c r="A143" s="86">
        <v>39040</v>
      </c>
      <c r="B143" s="83">
        <v>2285.65</v>
      </c>
    </row>
    <row r="144" spans="1:2" x14ac:dyDescent="0.2">
      <c r="A144" s="86">
        <v>39041</v>
      </c>
      <c r="B144" s="83">
        <v>2285.65</v>
      </c>
    </row>
    <row r="145" spans="1:2" x14ac:dyDescent="0.2">
      <c r="A145" s="86">
        <v>39042</v>
      </c>
      <c r="B145" s="83">
        <v>2283.9899999999998</v>
      </c>
    </row>
    <row r="146" spans="1:2" x14ac:dyDescent="0.2">
      <c r="A146" s="86">
        <v>39043</v>
      </c>
      <c r="B146" s="83">
        <v>2282.67</v>
      </c>
    </row>
    <row r="147" spans="1:2" x14ac:dyDescent="0.2">
      <c r="A147" s="86">
        <v>39044</v>
      </c>
      <c r="B147" s="83">
        <v>2283.33</v>
      </c>
    </row>
    <row r="148" spans="1:2" x14ac:dyDescent="0.2">
      <c r="A148" s="86">
        <v>39045</v>
      </c>
      <c r="B148" s="83">
        <v>2283.33</v>
      </c>
    </row>
    <row r="149" spans="1:2" x14ac:dyDescent="0.2">
      <c r="A149" s="86">
        <v>39046</v>
      </c>
      <c r="B149" s="83">
        <v>2298.52</v>
      </c>
    </row>
    <row r="150" spans="1:2" x14ac:dyDescent="0.2">
      <c r="A150" s="86">
        <v>39047</v>
      </c>
      <c r="B150" s="83">
        <v>2298.52</v>
      </c>
    </row>
    <row r="151" spans="1:2" x14ac:dyDescent="0.2">
      <c r="A151" s="86">
        <v>39048</v>
      </c>
      <c r="B151" s="83">
        <v>2298.52</v>
      </c>
    </row>
    <row r="152" spans="1:2" x14ac:dyDescent="0.2">
      <c r="A152" s="86">
        <v>39049</v>
      </c>
      <c r="B152" s="83">
        <v>2320.64</v>
      </c>
    </row>
    <row r="153" spans="1:2" x14ac:dyDescent="0.2">
      <c r="A153" s="86">
        <v>39050</v>
      </c>
      <c r="B153" s="83">
        <v>2317.35</v>
      </c>
    </row>
    <row r="154" spans="1:2" x14ac:dyDescent="0.2">
      <c r="A154" s="86">
        <v>39051</v>
      </c>
      <c r="B154" s="83">
        <v>2300.42</v>
      </c>
    </row>
    <row r="155" spans="1:2" x14ac:dyDescent="0.2">
      <c r="A155" s="86">
        <v>39052</v>
      </c>
      <c r="B155" s="83">
        <v>2295.9899999999998</v>
      </c>
    </row>
    <row r="156" spans="1:2" x14ac:dyDescent="0.2">
      <c r="A156" s="86">
        <v>39053</v>
      </c>
      <c r="B156" s="83">
        <v>2293.42</v>
      </c>
    </row>
    <row r="157" spans="1:2" x14ac:dyDescent="0.2">
      <c r="A157" s="86">
        <v>39054</v>
      </c>
      <c r="B157" s="83">
        <v>2293.42</v>
      </c>
    </row>
    <row r="158" spans="1:2" x14ac:dyDescent="0.2">
      <c r="A158" s="86">
        <v>39055</v>
      </c>
      <c r="B158" s="83">
        <v>2293.42</v>
      </c>
    </row>
    <row r="159" spans="1:2" x14ac:dyDescent="0.2">
      <c r="A159" s="86">
        <v>39056</v>
      </c>
      <c r="B159" s="83">
        <v>2292.63</v>
      </c>
    </row>
    <row r="160" spans="1:2" x14ac:dyDescent="0.2">
      <c r="A160" s="86">
        <v>39057</v>
      </c>
      <c r="B160" s="83">
        <v>2278.9699999999998</v>
      </c>
    </row>
    <row r="161" spans="1:2" x14ac:dyDescent="0.2">
      <c r="A161" s="86">
        <v>39058</v>
      </c>
      <c r="B161" s="83">
        <v>2279.8200000000002</v>
      </c>
    </row>
    <row r="162" spans="1:2" x14ac:dyDescent="0.2">
      <c r="A162" s="86">
        <v>39059</v>
      </c>
      <c r="B162" s="83">
        <v>2280.5</v>
      </c>
    </row>
    <row r="163" spans="1:2" x14ac:dyDescent="0.2">
      <c r="A163" s="86">
        <v>39060</v>
      </c>
      <c r="B163" s="83">
        <v>2280.5</v>
      </c>
    </row>
    <row r="164" spans="1:2" x14ac:dyDescent="0.2">
      <c r="A164" s="86">
        <v>39061</v>
      </c>
      <c r="B164" s="83">
        <v>2280.5</v>
      </c>
    </row>
    <row r="165" spans="1:2" x14ac:dyDescent="0.2">
      <c r="A165" s="86">
        <v>39062</v>
      </c>
      <c r="B165" s="83">
        <v>2280.5</v>
      </c>
    </row>
    <row r="166" spans="1:2" x14ac:dyDescent="0.2">
      <c r="A166" s="86">
        <v>39063</v>
      </c>
      <c r="B166" s="83">
        <v>2272.09</v>
      </c>
    </row>
    <row r="167" spans="1:2" x14ac:dyDescent="0.2">
      <c r="A167" s="86">
        <v>39064</v>
      </c>
      <c r="B167" s="83">
        <v>2272.27</v>
      </c>
    </row>
    <row r="168" spans="1:2" x14ac:dyDescent="0.2">
      <c r="A168" s="86">
        <v>39065</v>
      </c>
      <c r="B168" s="83">
        <v>2272.75</v>
      </c>
    </row>
    <row r="169" spans="1:2" x14ac:dyDescent="0.2">
      <c r="A169" s="86">
        <v>39066</v>
      </c>
      <c r="B169" s="83">
        <v>2270.1799999999998</v>
      </c>
    </row>
    <row r="170" spans="1:2" x14ac:dyDescent="0.2">
      <c r="A170" s="86">
        <v>39067</v>
      </c>
      <c r="B170" s="83">
        <v>2262.15</v>
      </c>
    </row>
    <row r="171" spans="1:2" x14ac:dyDescent="0.2">
      <c r="A171" s="86">
        <v>39068</v>
      </c>
      <c r="B171" s="83">
        <v>2262.15</v>
      </c>
    </row>
    <row r="172" spans="1:2" x14ac:dyDescent="0.2">
      <c r="A172" s="86">
        <v>39069</v>
      </c>
      <c r="B172" s="83">
        <v>2262.15</v>
      </c>
    </row>
    <row r="173" spans="1:2" x14ac:dyDescent="0.2">
      <c r="A173" s="86">
        <v>39070</v>
      </c>
      <c r="B173" s="83">
        <v>2255.38</v>
      </c>
    </row>
    <row r="174" spans="1:2" x14ac:dyDescent="0.2">
      <c r="A174" s="86">
        <v>39071</v>
      </c>
      <c r="B174" s="83">
        <v>2249.2800000000002</v>
      </c>
    </row>
    <row r="175" spans="1:2" x14ac:dyDescent="0.2">
      <c r="A175" s="86">
        <v>39072</v>
      </c>
      <c r="B175" s="83">
        <v>2234.36</v>
      </c>
    </row>
    <row r="176" spans="1:2" x14ac:dyDescent="0.2">
      <c r="A176" s="86">
        <v>39073</v>
      </c>
      <c r="B176" s="83">
        <v>2229.2800000000002</v>
      </c>
    </row>
    <row r="177" spans="1:3" x14ac:dyDescent="0.2">
      <c r="A177" s="86">
        <v>39074</v>
      </c>
      <c r="B177" s="83">
        <v>2228.7600000000002</v>
      </c>
    </row>
    <row r="178" spans="1:3" x14ac:dyDescent="0.2">
      <c r="A178" s="86">
        <v>39075</v>
      </c>
      <c r="B178" s="83">
        <v>2228.7600000000002</v>
      </c>
    </row>
    <row r="179" spans="1:3" x14ac:dyDescent="0.2">
      <c r="A179" s="86">
        <v>39076</v>
      </c>
      <c r="B179" s="83">
        <v>2228.7600000000002</v>
      </c>
    </row>
    <row r="180" spans="1:3" x14ac:dyDescent="0.2">
      <c r="A180" s="86">
        <v>39077</v>
      </c>
      <c r="B180" s="83">
        <v>2228.7600000000002</v>
      </c>
    </row>
    <row r="181" spans="1:3" x14ac:dyDescent="0.2">
      <c r="A181" s="86">
        <v>39078</v>
      </c>
      <c r="B181" s="83">
        <v>2225.44</v>
      </c>
      <c r="C181" s="84">
        <f>AVERAGE(B2:B181)</f>
        <v>2372.2523333333347</v>
      </c>
    </row>
    <row r="182" spans="1:3" x14ac:dyDescent="0.2">
      <c r="A182" s="86">
        <v>39079</v>
      </c>
      <c r="B182" s="83">
        <v>2233.31</v>
      </c>
      <c r="C182" s="84">
        <f t="shared" ref="C182:C245" si="0">AVERAGE(B3:B182)</f>
        <v>2370.3313888888902</v>
      </c>
    </row>
    <row r="183" spans="1:3" x14ac:dyDescent="0.2">
      <c r="A183" s="86">
        <v>39080</v>
      </c>
      <c r="B183" s="83">
        <v>2238.79</v>
      </c>
      <c r="C183" s="84">
        <f t="shared" si="0"/>
        <v>2368.4408888888906</v>
      </c>
    </row>
    <row r="184" spans="1:3" x14ac:dyDescent="0.2">
      <c r="A184" s="86">
        <v>39081</v>
      </c>
      <c r="B184" s="83">
        <v>2238.79</v>
      </c>
      <c r="C184" s="84">
        <f t="shared" si="0"/>
        <v>2366.5503888888902</v>
      </c>
    </row>
    <row r="185" spans="1:3" x14ac:dyDescent="0.2">
      <c r="A185" s="86">
        <v>39082</v>
      </c>
      <c r="B185" s="83">
        <v>2238.79</v>
      </c>
      <c r="C185" s="84">
        <f t="shared" si="0"/>
        <v>2364.6598888888902</v>
      </c>
    </row>
    <row r="186" spans="1:3" x14ac:dyDescent="0.2">
      <c r="A186" s="86">
        <v>39083</v>
      </c>
      <c r="B186" s="83">
        <v>2238.79</v>
      </c>
      <c r="C186" s="84">
        <f t="shared" si="0"/>
        <v>2362.7693888888898</v>
      </c>
    </row>
    <row r="187" spans="1:3" x14ac:dyDescent="0.2">
      <c r="A187" s="86">
        <v>39084</v>
      </c>
      <c r="B187" s="83">
        <v>2238.79</v>
      </c>
      <c r="C187" s="84">
        <f t="shared" si="0"/>
        <v>2360.9030000000007</v>
      </c>
    </row>
    <row r="188" spans="1:3" x14ac:dyDescent="0.2">
      <c r="A188" s="86">
        <v>39085</v>
      </c>
      <c r="B188" s="83">
        <v>2231.42</v>
      </c>
      <c r="C188" s="84">
        <f t="shared" si="0"/>
        <v>2359.0617222222227</v>
      </c>
    </row>
    <row r="189" spans="1:3" x14ac:dyDescent="0.2">
      <c r="A189" s="86">
        <v>39086</v>
      </c>
      <c r="B189" s="83">
        <v>2218.11</v>
      </c>
      <c r="C189" s="84">
        <f t="shared" si="0"/>
        <v>2357.3540000000003</v>
      </c>
    </row>
    <row r="190" spans="1:3" x14ac:dyDescent="0.2">
      <c r="A190" s="86">
        <v>39087</v>
      </c>
      <c r="B190" s="83">
        <v>2218.0500000000002</v>
      </c>
      <c r="C190" s="84">
        <f t="shared" si="0"/>
        <v>2355.6459444444454</v>
      </c>
    </row>
    <row r="191" spans="1:3" x14ac:dyDescent="0.2">
      <c r="A191" s="86">
        <v>39088</v>
      </c>
      <c r="B191" s="83">
        <v>2228.38</v>
      </c>
      <c r="C191" s="84">
        <f t="shared" si="0"/>
        <v>2353.9952777777785</v>
      </c>
    </row>
    <row r="192" spans="1:3" x14ac:dyDescent="0.2">
      <c r="A192" s="86">
        <v>39089</v>
      </c>
      <c r="B192" s="83">
        <v>2228.38</v>
      </c>
      <c r="C192" s="84">
        <f t="shared" si="0"/>
        <v>2352.5337777777791</v>
      </c>
    </row>
    <row r="193" spans="1:3" x14ac:dyDescent="0.2">
      <c r="A193" s="86">
        <v>39090</v>
      </c>
      <c r="B193" s="83">
        <v>2228.38</v>
      </c>
      <c r="C193" s="84">
        <f t="shared" si="0"/>
        <v>2351.0896111111124</v>
      </c>
    </row>
    <row r="194" spans="1:3" x14ac:dyDescent="0.2">
      <c r="A194" s="86">
        <v>39091</v>
      </c>
      <c r="B194" s="83">
        <v>2228.38</v>
      </c>
      <c r="C194" s="84">
        <f t="shared" si="0"/>
        <v>2349.5117222222234</v>
      </c>
    </row>
    <row r="195" spans="1:3" x14ac:dyDescent="0.2">
      <c r="A195" s="86">
        <v>39092</v>
      </c>
      <c r="B195" s="83">
        <v>2238.52</v>
      </c>
      <c r="C195" s="84">
        <f t="shared" si="0"/>
        <v>2347.8694444444459</v>
      </c>
    </row>
    <row r="196" spans="1:3" x14ac:dyDescent="0.2">
      <c r="A196" s="86">
        <v>39093</v>
      </c>
      <c r="B196" s="83">
        <v>2250.6</v>
      </c>
      <c r="C196" s="84">
        <f t="shared" si="0"/>
        <v>2346.2073888888904</v>
      </c>
    </row>
    <row r="197" spans="1:3" x14ac:dyDescent="0.2">
      <c r="A197" s="86">
        <v>39094</v>
      </c>
      <c r="B197" s="83">
        <v>2231.48</v>
      </c>
      <c r="C197" s="84">
        <f t="shared" si="0"/>
        <v>2344.4391111111122</v>
      </c>
    </row>
    <row r="198" spans="1:3" x14ac:dyDescent="0.2">
      <c r="A198" s="86">
        <v>39095</v>
      </c>
      <c r="B198" s="83">
        <v>2221.35</v>
      </c>
      <c r="C198" s="84">
        <f t="shared" si="0"/>
        <v>2342.6145555555563</v>
      </c>
    </row>
    <row r="199" spans="1:3" x14ac:dyDescent="0.2">
      <c r="A199" s="86">
        <v>39096</v>
      </c>
      <c r="B199" s="83">
        <v>2221.35</v>
      </c>
      <c r="C199" s="84">
        <f t="shared" si="0"/>
        <v>2340.7513888888893</v>
      </c>
    </row>
    <row r="200" spans="1:3" x14ac:dyDescent="0.2">
      <c r="A200" s="86">
        <v>39097</v>
      </c>
      <c r="B200" s="83">
        <v>2221.35</v>
      </c>
      <c r="C200" s="84">
        <f t="shared" si="0"/>
        <v>2339.0263888888894</v>
      </c>
    </row>
    <row r="201" spans="1:3" x14ac:dyDescent="0.2">
      <c r="A201" s="86">
        <v>39098</v>
      </c>
      <c r="B201" s="83">
        <v>2221.35</v>
      </c>
      <c r="C201" s="84">
        <f t="shared" si="0"/>
        <v>2337.3606666666669</v>
      </c>
    </row>
    <row r="202" spans="1:3" x14ac:dyDescent="0.2">
      <c r="A202" s="86">
        <v>39099</v>
      </c>
      <c r="B202" s="83">
        <v>2221.96</v>
      </c>
      <c r="C202" s="84">
        <f t="shared" si="0"/>
        <v>2335.6983333333333</v>
      </c>
    </row>
    <row r="203" spans="1:3" x14ac:dyDescent="0.2">
      <c r="A203" s="86">
        <v>39100</v>
      </c>
      <c r="B203" s="83">
        <v>2224.2199999999998</v>
      </c>
      <c r="C203" s="84">
        <f t="shared" si="0"/>
        <v>2334.3311111111111</v>
      </c>
    </row>
    <row r="204" spans="1:3" x14ac:dyDescent="0.2">
      <c r="A204" s="86">
        <v>39101</v>
      </c>
      <c r="B204" s="83">
        <v>2226.06</v>
      </c>
      <c r="C204" s="84">
        <f t="shared" si="0"/>
        <v>2332.9741111111111</v>
      </c>
    </row>
    <row r="205" spans="1:3" x14ac:dyDescent="0.2">
      <c r="A205" s="86">
        <v>39102</v>
      </c>
      <c r="B205" s="83">
        <v>2229.29</v>
      </c>
      <c r="C205" s="84">
        <f t="shared" si="0"/>
        <v>2331.6350555555555</v>
      </c>
    </row>
    <row r="206" spans="1:3" x14ac:dyDescent="0.2">
      <c r="A206" s="86">
        <v>39103</v>
      </c>
      <c r="B206" s="83">
        <v>2229.29</v>
      </c>
      <c r="C206" s="84">
        <f t="shared" si="0"/>
        <v>2330.4045000000001</v>
      </c>
    </row>
    <row r="207" spans="1:3" x14ac:dyDescent="0.2">
      <c r="A207" s="86">
        <v>39104</v>
      </c>
      <c r="B207" s="83">
        <v>2229.29</v>
      </c>
      <c r="C207" s="84">
        <f t="shared" si="0"/>
        <v>2329.1307777777774</v>
      </c>
    </row>
    <row r="208" spans="1:3" x14ac:dyDescent="0.2">
      <c r="A208" s="86">
        <v>39105</v>
      </c>
      <c r="B208" s="83">
        <v>2240.3200000000002</v>
      </c>
      <c r="C208" s="84">
        <f t="shared" si="0"/>
        <v>2327.8717222222226</v>
      </c>
    </row>
    <row r="209" spans="1:3" x14ac:dyDescent="0.2">
      <c r="A209" s="86">
        <v>39106</v>
      </c>
      <c r="B209" s="83">
        <v>2250.38</v>
      </c>
      <c r="C209" s="84">
        <f t="shared" si="0"/>
        <v>2326.7996666666668</v>
      </c>
    </row>
    <row r="210" spans="1:3" x14ac:dyDescent="0.2">
      <c r="A210" s="86">
        <v>39107</v>
      </c>
      <c r="B210" s="83">
        <v>2254.67</v>
      </c>
      <c r="C210" s="84">
        <f t="shared" si="0"/>
        <v>2325.8478333333337</v>
      </c>
    </row>
    <row r="211" spans="1:3" x14ac:dyDescent="0.2">
      <c r="A211" s="86">
        <v>39108</v>
      </c>
      <c r="B211" s="83">
        <v>2252.88</v>
      </c>
      <c r="C211" s="84">
        <f t="shared" si="0"/>
        <v>2324.8860555555557</v>
      </c>
    </row>
    <row r="212" spans="1:3" x14ac:dyDescent="0.2">
      <c r="A212" s="86">
        <v>39109</v>
      </c>
      <c r="B212" s="83">
        <v>2259.4299999999998</v>
      </c>
      <c r="C212" s="84">
        <f t="shared" si="0"/>
        <v>2323.9606666666664</v>
      </c>
    </row>
    <row r="213" spans="1:3" x14ac:dyDescent="0.2">
      <c r="A213" s="86">
        <v>39110</v>
      </c>
      <c r="B213" s="83">
        <v>2259.4299999999998</v>
      </c>
      <c r="C213" s="84">
        <f t="shared" si="0"/>
        <v>2323.0323888888884</v>
      </c>
    </row>
    <row r="214" spans="1:3" x14ac:dyDescent="0.2">
      <c r="A214" s="86">
        <v>39111</v>
      </c>
      <c r="B214" s="83">
        <v>2259.4299999999998</v>
      </c>
      <c r="C214" s="84">
        <f t="shared" si="0"/>
        <v>2322.0490555555548</v>
      </c>
    </row>
    <row r="215" spans="1:3" x14ac:dyDescent="0.2">
      <c r="A215" s="86">
        <v>39112</v>
      </c>
      <c r="B215" s="83">
        <v>2261.2199999999998</v>
      </c>
      <c r="C215" s="84">
        <f t="shared" si="0"/>
        <v>2321.1156111111104</v>
      </c>
    </row>
    <row r="216" spans="1:3" x14ac:dyDescent="0.2">
      <c r="A216" s="86">
        <v>39113</v>
      </c>
      <c r="B216" s="83">
        <v>2259.7199999999998</v>
      </c>
      <c r="C216" s="84">
        <f t="shared" si="0"/>
        <v>2320.2501111111101</v>
      </c>
    </row>
    <row r="217" spans="1:3" x14ac:dyDescent="0.2">
      <c r="A217" s="86">
        <v>39114</v>
      </c>
      <c r="B217" s="83">
        <v>2255.17</v>
      </c>
      <c r="C217" s="84">
        <f t="shared" si="0"/>
        <v>2319.5017777777766</v>
      </c>
    </row>
    <row r="218" spans="1:3" x14ac:dyDescent="0.2">
      <c r="A218" s="86">
        <v>39115</v>
      </c>
      <c r="B218" s="83">
        <v>2246.06</v>
      </c>
      <c r="C218" s="84">
        <f t="shared" si="0"/>
        <v>2318.7028333333319</v>
      </c>
    </row>
    <row r="219" spans="1:3" x14ac:dyDescent="0.2">
      <c r="A219" s="86">
        <v>39116</v>
      </c>
      <c r="B219" s="83">
        <v>2241.5300000000002</v>
      </c>
      <c r="C219" s="84">
        <f t="shared" si="0"/>
        <v>2317.8787222222209</v>
      </c>
    </row>
    <row r="220" spans="1:3" x14ac:dyDescent="0.2">
      <c r="A220" s="86">
        <v>39117</v>
      </c>
      <c r="B220" s="83">
        <v>2241.5300000000002</v>
      </c>
      <c r="C220" s="84">
        <f t="shared" si="0"/>
        <v>2317.0546111111098</v>
      </c>
    </row>
    <row r="221" spans="1:3" x14ac:dyDescent="0.2">
      <c r="A221" s="86">
        <v>39118</v>
      </c>
      <c r="B221" s="83">
        <v>2241.5300000000002</v>
      </c>
      <c r="C221" s="84">
        <f t="shared" si="0"/>
        <v>2316.2401666666656</v>
      </c>
    </row>
    <row r="222" spans="1:3" x14ac:dyDescent="0.2">
      <c r="A222" s="86">
        <v>39119</v>
      </c>
      <c r="B222" s="83">
        <v>2229.3000000000002</v>
      </c>
      <c r="C222" s="84">
        <f t="shared" si="0"/>
        <v>2315.4928333333323</v>
      </c>
    </row>
    <row r="223" spans="1:3" x14ac:dyDescent="0.2">
      <c r="A223" s="86">
        <v>39120</v>
      </c>
      <c r="B223" s="83">
        <v>2232.37</v>
      </c>
      <c r="C223" s="84">
        <f t="shared" si="0"/>
        <v>2314.7639999999992</v>
      </c>
    </row>
    <row r="224" spans="1:3" x14ac:dyDescent="0.2">
      <c r="A224" s="86">
        <v>39121</v>
      </c>
      <c r="B224" s="83">
        <v>2235.3000000000002</v>
      </c>
      <c r="C224" s="84">
        <f t="shared" si="0"/>
        <v>2314.0058333333322</v>
      </c>
    </row>
    <row r="225" spans="1:3" x14ac:dyDescent="0.2">
      <c r="A225" s="86">
        <v>39122</v>
      </c>
      <c r="B225" s="83">
        <v>2239.1999999999998</v>
      </c>
      <c r="C225" s="84">
        <f t="shared" si="0"/>
        <v>2313.2693333333327</v>
      </c>
    </row>
    <row r="226" spans="1:3" x14ac:dyDescent="0.2">
      <c r="A226" s="86">
        <v>39123</v>
      </c>
      <c r="B226" s="83">
        <v>2229.87</v>
      </c>
      <c r="C226" s="84">
        <f t="shared" si="0"/>
        <v>2312.4809999999993</v>
      </c>
    </row>
    <row r="227" spans="1:3" x14ac:dyDescent="0.2">
      <c r="A227" s="86">
        <v>39124</v>
      </c>
      <c r="B227" s="83">
        <v>2229.87</v>
      </c>
      <c r="C227" s="84">
        <f t="shared" si="0"/>
        <v>2311.6861111111107</v>
      </c>
    </row>
    <row r="228" spans="1:3" x14ac:dyDescent="0.2">
      <c r="A228" s="86">
        <v>39125</v>
      </c>
      <c r="B228" s="83">
        <v>2229.87</v>
      </c>
      <c r="C228" s="84">
        <f t="shared" si="0"/>
        <v>2310.9504999999995</v>
      </c>
    </row>
    <row r="229" spans="1:3" x14ac:dyDescent="0.2">
      <c r="A229" s="86">
        <v>39126</v>
      </c>
      <c r="B229" s="83">
        <v>2230.4</v>
      </c>
      <c r="C229" s="84">
        <f t="shared" si="0"/>
        <v>2310.2499999999995</v>
      </c>
    </row>
    <row r="230" spans="1:3" x14ac:dyDescent="0.2">
      <c r="A230" s="86">
        <v>39127</v>
      </c>
      <c r="B230" s="83">
        <v>2223.3000000000002</v>
      </c>
      <c r="C230" s="84">
        <f t="shared" si="0"/>
        <v>2309.4552222222219</v>
      </c>
    </row>
    <row r="231" spans="1:3" x14ac:dyDescent="0.2">
      <c r="A231" s="86">
        <v>39128</v>
      </c>
      <c r="B231" s="83">
        <v>2221.4299999999998</v>
      </c>
      <c r="C231" s="84">
        <f t="shared" si="0"/>
        <v>2308.6271111111105</v>
      </c>
    </row>
    <row r="232" spans="1:3" x14ac:dyDescent="0.2">
      <c r="A232" s="86">
        <v>39129</v>
      </c>
      <c r="B232" s="83">
        <v>2219.15</v>
      </c>
      <c r="C232" s="84">
        <f t="shared" si="0"/>
        <v>2307.786333333333</v>
      </c>
    </row>
    <row r="233" spans="1:3" x14ac:dyDescent="0.2">
      <c r="A233" s="86">
        <v>39130</v>
      </c>
      <c r="B233" s="83">
        <v>2221.6999999999998</v>
      </c>
      <c r="C233" s="84">
        <f t="shared" si="0"/>
        <v>2306.9597222222219</v>
      </c>
    </row>
    <row r="234" spans="1:3" x14ac:dyDescent="0.2">
      <c r="A234" s="86">
        <v>39131</v>
      </c>
      <c r="B234" s="83">
        <v>2221.6999999999998</v>
      </c>
      <c r="C234" s="84">
        <f t="shared" si="0"/>
        <v>2306.1331111111108</v>
      </c>
    </row>
    <row r="235" spans="1:3" x14ac:dyDescent="0.2">
      <c r="A235" s="86">
        <v>39132</v>
      </c>
      <c r="B235" s="83">
        <v>2221.6999999999998</v>
      </c>
      <c r="C235" s="84">
        <f t="shared" si="0"/>
        <v>2305.3499444444442</v>
      </c>
    </row>
    <row r="236" spans="1:3" x14ac:dyDescent="0.2">
      <c r="A236" s="86">
        <v>39133</v>
      </c>
      <c r="B236" s="83">
        <v>2221.6999999999998</v>
      </c>
      <c r="C236" s="84">
        <f t="shared" si="0"/>
        <v>2304.5005555555549</v>
      </c>
    </row>
    <row r="237" spans="1:3" x14ac:dyDescent="0.2">
      <c r="A237" s="86">
        <v>39134</v>
      </c>
      <c r="B237" s="83">
        <v>2220.7600000000002</v>
      </c>
      <c r="C237" s="84">
        <f t="shared" si="0"/>
        <v>2303.5158888888886</v>
      </c>
    </row>
    <row r="238" spans="1:3" x14ac:dyDescent="0.2">
      <c r="A238" s="86">
        <v>39135</v>
      </c>
      <c r="B238" s="83">
        <v>2218.7800000000002</v>
      </c>
      <c r="C238" s="84">
        <f t="shared" si="0"/>
        <v>2302.3666111111106</v>
      </c>
    </row>
    <row r="239" spans="1:3" x14ac:dyDescent="0.2">
      <c r="A239" s="86">
        <v>39136</v>
      </c>
      <c r="B239" s="83">
        <v>2214.44</v>
      </c>
      <c r="C239" s="84">
        <f t="shared" si="0"/>
        <v>2301.1932222222222</v>
      </c>
    </row>
    <row r="240" spans="1:3" x14ac:dyDescent="0.2">
      <c r="A240" s="86">
        <v>39137</v>
      </c>
      <c r="B240" s="83">
        <v>2216.5700000000002</v>
      </c>
      <c r="C240" s="84">
        <f t="shared" si="0"/>
        <v>2300.0316666666663</v>
      </c>
    </row>
    <row r="241" spans="1:3" x14ac:dyDescent="0.2">
      <c r="A241" s="86">
        <v>39138</v>
      </c>
      <c r="B241" s="83">
        <v>2216.5700000000002</v>
      </c>
      <c r="C241" s="84">
        <f t="shared" si="0"/>
        <v>2298.9596111111105</v>
      </c>
    </row>
    <row r="242" spans="1:3" x14ac:dyDescent="0.2">
      <c r="A242" s="86">
        <v>39139</v>
      </c>
      <c r="B242" s="83">
        <v>2216.5700000000002</v>
      </c>
      <c r="C242" s="84">
        <f t="shared" si="0"/>
        <v>2297.9290555555549</v>
      </c>
    </row>
    <row r="243" spans="1:3" x14ac:dyDescent="0.2">
      <c r="A243" s="86">
        <v>39140</v>
      </c>
      <c r="B243" s="83">
        <v>2211.46</v>
      </c>
      <c r="C243" s="84">
        <f t="shared" si="0"/>
        <v>2296.9003333333326</v>
      </c>
    </row>
    <row r="244" spans="1:3" x14ac:dyDescent="0.2">
      <c r="A244" s="86">
        <v>39141</v>
      </c>
      <c r="B244" s="83">
        <v>2224.12</v>
      </c>
      <c r="C244" s="84">
        <f t="shared" si="0"/>
        <v>2295.9312222222211</v>
      </c>
    </row>
    <row r="245" spans="1:3" x14ac:dyDescent="0.2">
      <c r="A245" s="86">
        <v>39142</v>
      </c>
      <c r="B245" s="83">
        <v>2231.94</v>
      </c>
      <c r="C245" s="84">
        <f t="shared" si="0"/>
        <v>2295.0040555555543</v>
      </c>
    </row>
    <row r="246" spans="1:3" x14ac:dyDescent="0.2">
      <c r="A246" s="86">
        <v>39143</v>
      </c>
      <c r="B246" s="83">
        <v>2246.88</v>
      </c>
      <c r="C246" s="84">
        <f t="shared" ref="C246:C309" si="1">AVERAGE(B67:B246)</f>
        <v>2294.159888888888</v>
      </c>
    </row>
    <row r="247" spans="1:3" x14ac:dyDescent="0.2">
      <c r="A247" s="86">
        <v>39144</v>
      </c>
      <c r="B247" s="83">
        <v>2242.62</v>
      </c>
      <c r="C247" s="84">
        <f t="shared" si="1"/>
        <v>2293.2920555555543</v>
      </c>
    </row>
    <row r="248" spans="1:3" x14ac:dyDescent="0.2">
      <c r="A248" s="86">
        <v>39145</v>
      </c>
      <c r="B248" s="83">
        <v>2242.62</v>
      </c>
      <c r="C248" s="84">
        <f t="shared" si="1"/>
        <v>2292.424222222221</v>
      </c>
    </row>
    <row r="249" spans="1:3" x14ac:dyDescent="0.2">
      <c r="A249" s="86">
        <v>39146</v>
      </c>
      <c r="B249" s="83">
        <v>2242.62</v>
      </c>
      <c r="C249" s="84">
        <f t="shared" si="1"/>
        <v>2291.6766666666654</v>
      </c>
    </row>
    <row r="250" spans="1:3" x14ac:dyDescent="0.2">
      <c r="A250" s="86">
        <v>39147</v>
      </c>
      <c r="B250" s="83">
        <v>2245.71</v>
      </c>
      <c r="C250" s="84">
        <f t="shared" si="1"/>
        <v>2290.9224999999988</v>
      </c>
    </row>
    <row r="251" spans="1:3" x14ac:dyDescent="0.2">
      <c r="A251" s="86">
        <v>39148</v>
      </c>
      <c r="B251" s="83">
        <v>2222.4499999999998</v>
      </c>
      <c r="C251" s="84">
        <f t="shared" si="1"/>
        <v>2290.00661111111</v>
      </c>
    </row>
    <row r="252" spans="1:3" x14ac:dyDescent="0.2">
      <c r="A252" s="86">
        <v>39149</v>
      </c>
      <c r="B252" s="83">
        <v>2218.94</v>
      </c>
      <c r="C252" s="84">
        <f t="shared" si="1"/>
        <v>2289.0643888888881</v>
      </c>
    </row>
    <row r="253" spans="1:3" x14ac:dyDescent="0.2">
      <c r="A253" s="86">
        <v>39150</v>
      </c>
      <c r="B253" s="83">
        <v>2214.0500000000002</v>
      </c>
      <c r="C253" s="84">
        <f t="shared" si="1"/>
        <v>2288.0949999999993</v>
      </c>
    </row>
    <row r="254" spans="1:3" x14ac:dyDescent="0.2">
      <c r="A254" s="86">
        <v>39151</v>
      </c>
      <c r="B254" s="83">
        <v>2210.98</v>
      </c>
      <c r="C254" s="84">
        <f t="shared" si="1"/>
        <v>2287.1085555555551</v>
      </c>
    </row>
    <row r="255" spans="1:3" x14ac:dyDescent="0.2">
      <c r="A255" s="86">
        <v>39152</v>
      </c>
      <c r="B255" s="83">
        <v>2210.98</v>
      </c>
      <c r="C255" s="84">
        <f t="shared" si="1"/>
        <v>2286.0032777777774</v>
      </c>
    </row>
    <row r="256" spans="1:3" x14ac:dyDescent="0.2">
      <c r="A256" s="86">
        <v>39153</v>
      </c>
      <c r="B256" s="83">
        <v>2210.98</v>
      </c>
      <c r="C256" s="84">
        <f t="shared" si="1"/>
        <v>2284.9148888888885</v>
      </c>
    </row>
    <row r="257" spans="1:3" x14ac:dyDescent="0.2">
      <c r="A257" s="86">
        <v>39154</v>
      </c>
      <c r="B257" s="83">
        <v>2205.77</v>
      </c>
      <c r="C257" s="84">
        <f t="shared" si="1"/>
        <v>2283.8362777777775</v>
      </c>
    </row>
    <row r="258" spans="1:3" x14ac:dyDescent="0.2">
      <c r="A258" s="86">
        <v>39155</v>
      </c>
      <c r="B258" s="83">
        <v>2206.38</v>
      </c>
      <c r="C258" s="84">
        <f t="shared" si="1"/>
        <v>2282.8005555555551</v>
      </c>
    </row>
    <row r="259" spans="1:3" x14ac:dyDescent="0.2">
      <c r="A259" s="86">
        <v>39156</v>
      </c>
      <c r="B259" s="83">
        <v>2210.12</v>
      </c>
      <c r="C259" s="84">
        <f t="shared" si="1"/>
        <v>2281.7975555555554</v>
      </c>
    </row>
    <row r="260" spans="1:3" x14ac:dyDescent="0.2">
      <c r="A260" s="86">
        <v>39157</v>
      </c>
      <c r="B260" s="83">
        <v>2197.7600000000002</v>
      </c>
      <c r="C260" s="84">
        <f t="shared" si="1"/>
        <v>2280.7258888888887</v>
      </c>
    </row>
    <row r="261" spans="1:3" x14ac:dyDescent="0.2">
      <c r="A261" s="86">
        <v>39158</v>
      </c>
      <c r="B261" s="83">
        <v>2204.0500000000002</v>
      </c>
      <c r="C261" s="84">
        <f t="shared" si="1"/>
        <v>2279.6891666666661</v>
      </c>
    </row>
    <row r="262" spans="1:3" x14ac:dyDescent="0.2">
      <c r="A262" s="86">
        <v>39159</v>
      </c>
      <c r="B262" s="83">
        <v>2204.0500000000002</v>
      </c>
      <c r="C262" s="84">
        <f t="shared" si="1"/>
        <v>2278.625944444444</v>
      </c>
    </row>
    <row r="263" spans="1:3" x14ac:dyDescent="0.2">
      <c r="A263" s="86">
        <v>39160</v>
      </c>
      <c r="B263" s="83">
        <v>2204.0500000000002</v>
      </c>
      <c r="C263" s="84">
        <f t="shared" si="1"/>
        <v>2277.5572777777775</v>
      </c>
    </row>
    <row r="264" spans="1:3" x14ac:dyDescent="0.2">
      <c r="A264" s="86">
        <v>39161</v>
      </c>
      <c r="B264" s="83">
        <v>2204.0500000000002</v>
      </c>
      <c r="C264" s="84">
        <f t="shared" si="1"/>
        <v>2276.4716666666664</v>
      </c>
    </row>
    <row r="265" spans="1:3" x14ac:dyDescent="0.2">
      <c r="A265" s="86">
        <v>39162</v>
      </c>
      <c r="B265" s="83">
        <v>2186.21</v>
      </c>
      <c r="C265" s="84">
        <f t="shared" si="1"/>
        <v>2275.236055555556</v>
      </c>
    </row>
    <row r="266" spans="1:3" x14ac:dyDescent="0.2">
      <c r="A266" s="86">
        <v>39163</v>
      </c>
      <c r="B266" s="83">
        <v>2172.6</v>
      </c>
      <c r="C266" s="84">
        <f t="shared" si="1"/>
        <v>2273.8770000000004</v>
      </c>
    </row>
    <row r="267" spans="1:3" x14ac:dyDescent="0.2">
      <c r="A267" s="86">
        <v>39164</v>
      </c>
      <c r="B267" s="83">
        <v>2168.9499999999998</v>
      </c>
      <c r="C267" s="84">
        <f t="shared" si="1"/>
        <v>2272.4976666666671</v>
      </c>
    </row>
    <row r="268" spans="1:3" x14ac:dyDescent="0.2">
      <c r="A268" s="86">
        <v>39165</v>
      </c>
      <c r="B268" s="83">
        <v>2174.7199999999998</v>
      </c>
      <c r="C268" s="84">
        <f t="shared" si="1"/>
        <v>2271.1503888888892</v>
      </c>
    </row>
    <row r="269" spans="1:3" x14ac:dyDescent="0.2">
      <c r="A269" s="86">
        <v>39166</v>
      </c>
      <c r="B269" s="83">
        <v>2174.7199999999998</v>
      </c>
      <c r="C269" s="84">
        <f t="shared" si="1"/>
        <v>2269.7863333333335</v>
      </c>
    </row>
    <row r="270" spans="1:3" x14ac:dyDescent="0.2">
      <c r="A270" s="86">
        <v>39167</v>
      </c>
      <c r="B270" s="83">
        <v>2174.7199999999998</v>
      </c>
      <c r="C270" s="84">
        <f t="shared" si="1"/>
        <v>2268.4698888888888</v>
      </c>
    </row>
    <row r="271" spans="1:3" x14ac:dyDescent="0.2">
      <c r="A271" s="86">
        <v>39168</v>
      </c>
      <c r="B271" s="83">
        <v>2172.14</v>
      </c>
      <c r="C271" s="84">
        <f t="shared" si="1"/>
        <v>2267.2075555555562</v>
      </c>
    </row>
    <row r="272" spans="1:3" x14ac:dyDescent="0.2">
      <c r="A272" s="86">
        <v>39169</v>
      </c>
      <c r="B272" s="83">
        <v>2172.09</v>
      </c>
      <c r="C272" s="84">
        <f t="shared" si="1"/>
        <v>2265.9576666666671</v>
      </c>
    </row>
    <row r="273" spans="1:3" x14ac:dyDescent="0.2">
      <c r="A273" s="86">
        <v>39170</v>
      </c>
      <c r="B273" s="83">
        <v>2169.67</v>
      </c>
      <c r="C273" s="84">
        <f t="shared" si="1"/>
        <v>2264.7096666666675</v>
      </c>
    </row>
    <row r="274" spans="1:3" x14ac:dyDescent="0.2">
      <c r="A274" s="86">
        <v>39171</v>
      </c>
      <c r="B274" s="83">
        <v>2155.06</v>
      </c>
      <c r="C274" s="84">
        <f t="shared" si="1"/>
        <v>2263.3805000000011</v>
      </c>
    </row>
    <row r="275" spans="1:3" x14ac:dyDescent="0.2">
      <c r="A275" s="86">
        <v>39172</v>
      </c>
      <c r="B275" s="83">
        <v>2190.3000000000002</v>
      </c>
      <c r="C275" s="84">
        <f t="shared" si="1"/>
        <v>2262.2471111111122</v>
      </c>
    </row>
    <row r="276" spans="1:3" x14ac:dyDescent="0.2">
      <c r="A276" s="86">
        <v>39173</v>
      </c>
      <c r="B276" s="83">
        <v>2190.3000000000002</v>
      </c>
      <c r="C276" s="84">
        <f t="shared" si="1"/>
        <v>2261.1353888888898</v>
      </c>
    </row>
    <row r="277" spans="1:3" x14ac:dyDescent="0.2">
      <c r="A277" s="86">
        <v>39174</v>
      </c>
      <c r="B277" s="83">
        <v>2190.3000000000002</v>
      </c>
      <c r="C277" s="84">
        <f t="shared" si="1"/>
        <v>2259.9905000000008</v>
      </c>
    </row>
    <row r="278" spans="1:3" x14ac:dyDescent="0.2">
      <c r="A278" s="86">
        <v>39175</v>
      </c>
      <c r="B278" s="83">
        <v>2189.1799999999998</v>
      </c>
      <c r="C278" s="84">
        <f t="shared" si="1"/>
        <v>2258.8002222222231</v>
      </c>
    </row>
    <row r="279" spans="1:3" x14ac:dyDescent="0.2">
      <c r="A279" s="86">
        <v>39176</v>
      </c>
      <c r="B279" s="83">
        <v>2171.4699999999998</v>
      </c>
      <c r="C279" s="84">
        <f t="shared" si="1"/>
        <v>2257.5668888888899</v>
      </c>
    </row>
    <row r="280" spans="1:3" x14ac:dyDescent="0.2">
      <c r="A280" s="86">
        <v>39177</v>
      </c>
      <c r="B280" s="83">
        <v>2166.9299999999998</v>
      </c>
      <c r="C280" s="84">
        <f t="shared" si="1"/>
        <v>2256.298555555556</v>
      </c>
    </row>
    <row r="281" spans="1:3" x14ac:dyDescent="0.2">
      <c r="A281" s="86">
        <v>39178</v>
      </c>
      <c r="B281" s="83">
        <v>2166.9299999999998</v>
      </c>
      <c r="C281" s="84">
        <f t="shared" si="1"/>
        <v>2255.0302222222231</v>
      </c>
    </row>
    <row r="282" spans="1:3" x14ac:dyDescent="0.2">
      <c r="A282" s="86">
        <v>39179</v>
      </c>
      <c r="B282" s="83">
        <v>2166.9299999999998</v>
      </c>
      <c r="C282" s="84">
        <f t="shared" si="1"/>
        <v>2253.7618888888896</v>
      </c>
    </row>
    <row r="283" spans="1:3" x14ac:dyDescent="0.2">
      <c r="A283" s="86">
        <v>39180</v>
      </c>
      <c r="B283" s="83">
        <v>2166.9299999999998</v>
      </c>
      <c r="C283" s="84">
        <f t="shared" si="1"/>
        <v>2252.4935555555562</v>
      </c>
    </row>
    <row r="284" spans="1:3" x14ac:dyDescent="0.2">
      <c r="A284" s="86">
        <v>39181</v>
      </c>
      <c r="B284" s="83">
        <v>2166.9299999999998</v>
      </c>
      <c r="C284" s="84">
        <f t="shared" si="1"/>
        <v>2251.2703333333334</v>
      </c>
    </row>
    <row r="285" spans="1:3" x14ac:dyDescent="0.2">
      <c r="A285" s="86">
        <v>39182</v>
      </c>
      <c r="B285" s="83">
        <v>2164.5500000000002</v>
      </c>
      <c r="C285" s="84">
        <f t="shared" si="1"/>
        <v>2250.0230000000001</v>
      </c>
    </row>
    <row r="286" spans="1:3" x14ac:dyDescent="0.2">
      <c r="A286" s="86">
        <v>39183</v>
      </c>
      <c r="B286" s="83">
        <v>2157.8200000000002</v>
      </c>
      <c r="C286" s="84">
        <f t="shared" si="1"/>
        <v>2248.8191666666667</v>
      </c>
    </row>
    <row r="287" spans="1:3" x14ac:dyDescent="0.2">
      <c r="A287" s="86">
        <v>39184</v>
      </c>
      <c r="B287" s="83">
        <v>2154.61</v>
      </c>
      <c r="C287" s="84">
        <f t="shared" si="1"/>
        <v>2247.6973888888888</v>
      </c>
    </row>
    <row r="288" spans="1:3" x14ac:dyDescent="0.2">
      <c r="A288" s="86">
        <v>39185</v>
      </c>
      <c r="B288" s="83">
        <v>2152.65</v>
      </c>
      <c r="C288" s="84">
        <f t="shared" si="1"/>
        <v>2246.5647222222224</v>
      </c>
    </row>
    <row r="289" spans="1:3" x14ac:dyDescent="0.2">
      <c r="A289" s="86">
        <v>39186</v>
      </c>
      <c r="B289" s="83">
        <v>2138.7399999999998</v>
      </c>
      <c r="C289" s="84">
        <f t="shared" si="1"/>
        <v>2245.3547777777776</v>
      </c>
    </row>
    <row r="290" spans="1:3" x14ac:dyDescent="0.2">
      <c r="A290" s="86">
        <v>39187</v>
      </c>
      <c r="B290" s="83">
        <v>2138.7399999999998</v>
      </c>
      <c r="C290" s="84">
        <f t="shared" si="1"/>
        <v>2244.1448333333333</v>
      </c>
    </row>
    <row r="291" spans="1:3" x14ac:dyDescent="0.2">
      <c r="A291" s="86">
        <v>39188</v>
      </c>
      <c r="B291" s="83">
        <v>2138.7399999999998</v>
      </c>
      <c r="C291" s="84">
        <f t="shared" si="1"/>
        <v>2242.9188888888889</v>
      </c>
    </row>
    <row r="292" spans="1:3" x14ac:dyDescent="0.2">
      <c r="A292" s="86">
        <v>39189</v>
      </c>
      <c r="B292" s="83">
        <v>2136.8200000000002</v>
      </c>
      <c r="C292" s="84">
        <f t="shared" si="1"/>
        <v>2241.7432777777781</v>
      </c>
    </row>
    <row r="293" spans="1:3" x14ac:dyDescent="0.2">
      <c r="A293" s="86">
        <v>39190</v>
      </c>
      <c r="B293" s="83">
        <v>2141.35</v>
      </c>
      <c r="C293" s="84">
        <f t="shared" si="1"/>
        <v>2240.6091666666666</v>
      </c>
    </row>
    <row r="294" spans="1:3" x14ac:dyDescent="0.2">
      <c r="A294" s="86">
        <v>39191</v>
      </c>
      <c r="B294" s="83">
        <v>2148.46</v>
      </c>
      <c r="C294" s="84">
        <f t="shared" si="1"/>
        <v>2239.5401111111114</v>
      </c>
    </row>
    <row r="295" spans="1:3" x14ac:dyDescent="0.2">
      <c r="A295" s="86">
        <v>39192</v>
      </c>
      <c r="B295" s="83">
        <v>2143.31</v>
      </c>
      <c r="C295" s="84">
        <f t="shared" si="1"/>
        <v>2238.4424444444444</v>
      </c>
    </row>
    <row r="296" spans="1:3" x14ac:dyDescent="0.2">
      <c r="A296" s="86">
        <v>39193</v>
      </c>
      <c r="B296" s="83">
        <v>2121.42</v>
      </c>
      <c r="C296" s="84">
        <f t="shared" si="1"/>
        <v>2237.2231666666667</v>
      </c>
    </row>
    <row r="297" spans="1:3" x14ac:dyDescent="0.2">
      <c r="A297" s="86">
        <v>39194</v>
      </c>
      <c r="B297" s="83">
        <v>2121.42</v>
      </c>
      <c r="C297" s="84">
        <f t="shared" si="1"/>
        <v>2236.0004444444444</v>
      </c>
    </row>
    <row r="298" spans="1:3" x14ac:dyDescent="0.2">
      <c r="A298" s="86">
        <v>39195</v>
      </c>
      <c r="B298" s="83">
        <v>2121.42</v>
      </c>
      <c r="C298" s="84">
        <f t="shared" si="1"/>
        <v>2234.7787222222219</v>
      </c>
    </row>
    <row r="299" spans="1:3" x14ac:dyDescent="0.2">
      <c r="A299" s="86">
        <v>39196</v>
      </c>
      <c r="B299" s="83">
        <v>2115.56</v>
      </c>
      <c r="C299" s="84">
        <f t="shared" si="1"/>
        <v>2233.5322777777774</v>
      </c>
    </row>
    <row r="300" spans="1:3" x14ac:dyDescent="0.2">
      <c r="A300" s="86">
        <v>39197</v>
      </c>
      <c r="B300" s="83">
        <v>2119.37</v>
      </c>
      <c r="C300" s="84">
        <f t="shared" si="1"/>
        <v>2232.3774999999996</v>
      </c>
    </row>
    <row r="301" spans="1:3" x14ac:dyDescent="0.2">
      <c r="A301" s="86">
        <v>39198</v>
      </c>
      <c r="B301" s="83">
        <v>2112.61</v>
      </c>
      <c r="C301" s="84">
        <f t="shared" si="1"/>
        <v>2231.2544444444438</v>
      </c>
    </row>
    <row r="302" spans="1:3" x14ac:dyDescent="0.2">
      <c r="A302" s="86">
        <v>39199</v>
      </c>
      <c r="B302" s="83">
        <v>2111.52</v>
      </c>
      <c r="C302" s="84">
        <f t="shared" si="1"/>
        <v>2230.1253333333325</v>
      </c>
    </row>
    <row r="303" spans="1:3" x14ac:dyDescent="0.2">
      <c r="A303" s="86">
        <v>39200</v>
      </c>
      <c r="B303" s="83">
        <v>2110.67</v>
      </c>
      <c r="C303" s="84">
        <f t="shared" si="1"/>
        <v>2228.9914999999987</v>
      </c>
    </row>
    <row r="304" spans="1:3" x14ac:dyDescent="0.2">
      <c r="A304" s="86">
        <v>39201</v>
      </c>
      <c r="B304" s="83">
        <v>2110.67</v>
      </c>
      <c r="C304" s="84">
        <f t="shared" si="1"/>
        <v>2227.8542222222209</v>
      </c>
    </row>
    <row r="305" spans="1:3" x14ac:dyDescent="0.2">
      <c r="A305" s="86">
        <v>39202</v>
      </c>
      <c r="B305" s="83">
        <v>2110.67</v>
      </c>
      <c r="C305" s="84">
        <f t="shared" si="1"/>
        <v>2226.7552222222212</v>
      </c>
    </row>
    <row r="306" spans="1:3" x14ac:dyDescent="0.2">
      <c r="A306" s="86">
        <v>39203</v>
      </c>
      <c r="B306" s="83">
        <v>2104.16</v>
      </c>
      <c r="C306" s="84">
        <f t="shared" si="1"/>
        <v>2225.652555555554</v>
      </c>
    </row>
    <row r="307" spans="1:3" x14ac:dyDescent="0.2">
      <c r="A307" s="86">
        <v>39204</v>
      </c>
      <c r="B307" s="83">
        <v>2104.16</v>
      </c>
      <c r="C307" s="84">
        <f t="shared" si="1"/>
        <v>2224.583166666665</v>
      </c>
    </row>
    <row r="308" spans="1:3" x14ac:dyDescent="0.2">
      <c r="A308" s="86">
        <v>39205</v>
      </c>
      <c r="B308" s="83">
        <v>2085.1799999999998</v>
      </c>
      <c r="C308" s="84">
        <f t="shared" si="1"/>
        <v>2223.3848333333312</v>
      </c>
    </row>
    <row r="309" spans="1:3" x14ac:dyDescent="0.2">
      <c r="A309" s="86">
        <v>39206</v>
      </c>
      <c r="B309" s="83">
        <v>2077.12</v>
      </c>
      <c r="C309" s="84">
        <f t="shared" si="1"/>
        <v>2222.1417222222199</v>
      </c>
    </row>
    <row r="310" spans="1:3" x14ac:dyDescent="0.2">
      <c r="A310" s="86">
        <v>39207</v>
      </c>
      <c r="B310" s="83">
        <v>2069.0100000000002</v>
      </c>
      <c r="C310" s="84">
        <f t="shared" ref="C310:C373" si="2">AVERAGE(B131:B310)</f>
        <v>2220.8535555555532</v>
      </c>
    </row>
    <row r="311" spans="1:3" x14ac:dyDescent="0.2">
      <c r="A311" s="86">
        <v>39208</v>
      </c>
      <c r="B311" s="83">
        <v>2069.0100000000002</v>
      </c>
      <c r="C311" s="84">
        <f t="shared" si="2"/>
        <v>2219.5653888888869</v>
      </c>
    </row>
    <row r="312" spans="1:3" x14ac:dyDescent="0.2">
      <c r="A312" s="86">
        <v>39209</v>
      </c>
      <c r="B312" s="83">
        <v>2069.0100000000002</v>
      </c>
      <c r="C312" s="84">
        <f t="shared" si="2"/>
        <v>2218.3480555555534</v>
      </c>
    </row>
    <row r="313" spans="1:3" x14ac:dyDescent="0.2">
      <c r="A313" s="86">
        <v>39210</v>
      </c>
      <c r="B313" s="83">
        <v>2081.2399999999998</v>
      </c>
      <c r="C313" s="84">
        <f t="shared" si="2"/>
        <v>2217.229833333331</v>
      </c>
    </row>
    <row r="314" spans="1:3" x14ac:dyDescent="0.2">
      <c r="A314" s="86">
        <v>39211</v>
      </c>
      <c r="B314" s="83">
        <v>2074.0300000000002</v>
      </c>
      <c r="C314" s="84">
        <f t="shared" si="2"/>
        <v>2216.1496111111087</v>
      </c>
    </row>
    <row r="315" spans="1:3" x14ac:dyDescent="0.2">
      <c r="A315" s="86">
        <v>39212</v>
      </c>
      <c r="B315" s="83">
        <v>2045.51</v>
      </c>
      <c r="C315" s="84">
        <f t="shared" si="2"/>
        <v>2214.8598888888869</v>
      </c>
    </row>
    <row r="316" spans="1:3" x14ac:dyDescent="0.2">
      <c r="A316" s="86">
        <v>39213</v>
      </c>
      <c r="B316" s="83">
        <v>2041.39</v>
      </c>
      <c r="C316" s="84">
        <f t="shared" si="2"/>
        <v>2213.5472777777759</v>
      </c>
    </row>
    <row r="317" spans="1:3" x14ac:dyDescent="0.2">
      <c r="A317" s="86">
        <v>39214</v>
      </c>
      <c r="B317" s="83">
        <v>2029.2</v>
      </c>
      <c r="C317" s="84">
        <f t="shared" si="2"/>
        <v>2212.1669444444428</v>
      </c>
    </row>
    <row r="318" spans="1:3" x14ac:dyDescent="0.2">
      <c r="A318" s="86">
        <v>39215</v>
      </c>
      <c r="B318" s="83">
        <v>2029.2</v>
      </c>
      <c r="C318" s="84">
        <f t="shared" si="2"/>
        <v>2210.7866111111098</v>
      </c>
    </row>
    <row r="319" spans="1:3" x14ac:dyDescent="0.2">
      <c r="A319" s="86">
        <v>39216</v>
      </c>
      <c r="B319" s="83">
        <v>2029.2</v>
      </c>
      <c r="C319" s="84">
        <f t="shared" si="2"/>
        <v>2209.4087777777768</v>
      </c>
    </row>
    <row r="320" spans="1:3" x14ac:dyDescent="0.2">
      <c r="A320" s="86">
        <v>39217</v>
      </c>
      <c r="B320" s="83">
        <v>2002.04</v>
      </c>
      <c r="C320" s="84">
        <f t="shared" si="2"/>
        <v>2207.8964444444432</v>
      </c>
    </row>
    <row r="321" spans="1:3" x14ac:dyDescent="0.2">
      <c r="A321" s="86">
        <v>39218</v>
      </c>
      <c r="B321" s="83">
        <v>1995.17</v>
      </c>
      <c r="C321" s="84">
        <f t="shared" si="2"/>
        <v>2206.3342222222204</v>
      </c>
    </row>
    <row r="322" spans="1:3" x14ac:dyDescent="0.2">
      <c r="A322" s="86">
        <v>39219</v>
      </c>
      <c r="B322" s="83">
        <v>1988.01</v>
      </c>
      <c r="C322" s="84">
        <f t="shared" si="2"/>
        <v>2204.6806666666653</v>
      </c>
    </row>
    <row r="323" spans="1:3" x14ac:dyDescent="0.2">
      <c r="A323" s="86">
        <v>39220</v>
      </c>
      <c r="B323" s="83">
        <v>1990.43</v>
      </c>
      <c r="C323" s="84">
        <f t="shared" si="2"/>
        <v>2203.040555555554</v>
      </c>
    </row>
    <row r="324" spans="1:3" x14ac:dyDescent="0.2">
      <c r="A324" s="86">
        <v>39221</v>
      </c>
      <c r="B324" s="83">
        <v>1985.33</v>
      </c>
      <c r="C324" s="84">
        <f t="shared" si="2"/>
        <v>2201.3721111111099</v>
      </c>
    </row>
    <row r="325" spans="1:3" x14ac:dyDescent="0.2">
      <c r="A325" s="86">
        <v>39222</v>
      </c>
      <c r="B325" s="83">
        <v>1985.33</v>
      </c>
      <c r="C325" s="84">
        <f t="shared" si="2"/>
        <v>2199.7128888888878</v>
      </c>
    </row>
    <row r="326" spans="1:3" x14ac:dyDescent="0.2">
      <c r="A326" s="86">
        <v>39223</v>
      </c>
      <c r="B326" s="83">
        <v>1985.33</v>
      </c>
      <c r="C326" s="84">
        <f t="shared" si="2"/>
        <v>2198.0609999999988</v>
      </c>
    </row>
    <row r="327" spans="1:3" x14ac:dyDescent="0.2">
      <c r="A327" s="86">
        <v>39224</v>
      </c>
      <c r="B327" s="83">
        <v>1985.33</v>
      </c>
      <c r="C327" s="84">
        <f t="shared" si="2"/>
        <v>2196.4054444444432</v>
      </c>
    </row>
    <row r="328" spans="1:3" x14ac:dyDescent="0.2">
      <c r="A328" s="86">
        <v>39225</v>
      </c>
      <c r="B328" s="83">
        <v>1957.54</v>
      </c>
      <c r="C328" s="84">
        <f t="shared" si="2"/>
        <v>2194.5954999999985</v>
      </c>
    </row>
    <row r="329" spans="1:3" x14ac:dyDescent="0.2">
      <c r="A329" s="86">
        <v>39226</v>
      </c>
      <c r="B329" s="83">
        <v>1963.56</v>
      </c>
      <c r="C329" s="84">
        <f t="shared" si="2"/>
        <v>2192.7346111111096</v>
      </c>
    </row>
    <row r="330" spans="1:3" x14ac:dyDescent="0.2">
      <c r="A330" s="86">
        <v>39227</v>
      </c>
      <c r="B330" s="83">
        <v>1962.59</v>
      </c>
      <c r="C330" s="84">
        <f t="shared" si="2"/>
        <v>2190.8683333333324</v>
      </c>
    </row>
    <row r="331" spans="1:3" x14ac:dyDescent="0.2">
      <c r="A331" s="86">
        <v>39228</v>
      </c>
      <c r="B331" s="83">
        <v>1934.55</v>
      </c>
      <c r="C331" s="84">
        <f t="shared" si="2"/>
        <v>2188.8462777777768</v>
      </c>
    </row>
    <row r="332" spans="1:3" x14ac:dyDescent="0.2">
      <c r="A332" s="86">
        <v>39229</v>
      </c>
      <c r="B332" s="83">
        <v>1934.55</v>
      </c>
      <c r="C332" s="84">
        <f t="shared" si="2"/>
        <v>2186.7013333333325</v>
      </c>
    </row>
    <row r="333" spans="1:3" x14ac:dyDescent="0.2">
      <c r="A333" s="86">
        <v>39230</v>
      </c>
      <c r="B333" s="83">
        <v>1934.55</v>
      </c>
      <c r="C333" s="84">
        <f t="shared" si="2"/>
        <v>2184.5746666666655</v>
      </c>
    </row>
    <row r="334" spans="1:3" x14ac:dyDescent="0.2">
      <c r="A334" s="86">
        <v>39231</v>
      </c>
      <c r="B334" s="83">
        <v>1934.55</v>
      </c>
      <c r="C334" s="84">
        <f t="shared" si="2"/>
        <v>2182.5420555555547</v>
      </c>
    </row>
    <row r="335" spans="1:3" x14ac:dyDescent="0.2">
      <c r="A335" s="86">
        <v>39232</v>
      </c>
      <c r="B335" s="83">
        <v>1914.96</v>
      </c>
      <c r="C335" s="84">
        <f t="shared" si="2"/>
        <v>2180.4252222222212</v>
      </c>
    </row>
    <row r="336" spans="1:3" x14ac:dyDescent="0.2">
      <c r="A336" s="86">
        <v>39233</v>
      </c>
      <c r="B336" s="83">
        <v>1930.64</v>
      </c>
      <c r="C336" s="84">
        <f t="shared" si="2"/>
        <v>2178.409777777777</v>
      </c>
    </row>
    <row r="337" spans="1:3" x14ac:dyDescent="0.2">
      <c r="A337" s="86">
        <v>39234</v>
      </c>
      <c r="B337" s="83">
        <v>1900.09</v>
      </c>
      <c r="C337" s="84">
        <f t="shared" si="2"/>
        <v>2176.2246111111108</v>
      </c>
    </row>
    <row r="338" spans="1:3" x14ac:dyDescent="0.2">
      <c r="A338" s="86">
        <v>39235</v>
      </c>
      <c r="B338" s="83">
        <v>1885.8</v>
      </c>
      <c r="C338" s="84">
        <f t="shared" si="2"/>
        <v>2173.9600555555553</v>
      </c>
    </row>
    <row r="339" spans="1:3" x14ac:dyDescent="0.2">
      <c r="A339" s="86">
        <v>39236</v>
      </c>
      <c r="B339" s="83">
        <v>1885.8</v>
      </c>
      <c r="C339" s="84">
        <f t="shared" si="2"/>
        <v>2171.6998888888884</v>
      </c>
    </row>
    <row r="340" spans="1:3" x14ac:dyDescent="0.2">
      <c r="A340" s="86">
        <v>39237</v>
      </c>
      <c r="B340" s="83">
        <v>1885.8</v>
      </c>
      <c r="C340" s="84">
        <f t="shared" si="2"/>
        <v>2169.5156111111105</v>
      </c>
    </row>
    <row r="341" spans="1:3" x14ac:dyDescent="0.2">
      <c r="A341" s="86">
        <v>39238</v>
      </c>
      <c r="B341" s="83">
        <v>1882.06</v>
      </c>
      <c r="C341" s="84">
        <f t="shared" si="2"/>
        <v>2167.3058333333324</v>
      </c>
    </row>
    <row r="342" spans="1:3" x14ac:dyDescent="0.2">
      <c r="A342" s="86">
        <v>39239</v>
      </c>
      <c r="B342" s="83">
        <v>1877.88</v>
      </c>
      <c r="C342" s="84">
        <f t="shared" si="2"/>
        <v>2165.0690555555552</v>
      </c>
    </row>
    <row r="343" spans="1:3" x14ac:dyDescent="0.2">
      <c r="A343" s="86">
        <v>39240</v>
      </c>
      <c r="B343" s="83">
        <v>1886.92</v>
      </c>
      <c r="C343" s="84">
        <f t="shared" si="2"/>
        <v>2162.8824999999997</v>
      </c>
    </row>
    <row r="344" spans="1:3" x14ac:dyDescent="0.2">
      <c r="A344" s="86">
        <v>39241</v>
      </c>
      <c r="B344" s="83">
        <v>1900.68</v>
      </c>
      <c r="C344" s="84">
        <f t="shared" si="2"/>
        <v>2160.7723888888886</v>
      </c>
    </row>
    <row r="345" spans="1:3" x14ac:dyDescent="0.2">
      <c r="A345" s="86">
        <v>39242</v>
      </c>
      <c r="B345" s="83">
        <v>1924.54</v>
      </c>
      <c r="C345" s="84">
        <f t="shared" si="2"/>
        <v>2158.7948333333325</v>
      </c>
    </row>
    <row r="346" spans="1:3" x14ac:dyDescent="0.2">
      <c r="A346" s="86">
        <v>39243</v>
      </c>
      <c r="B346" s="83">
        <v>1924.54</v>
      </c>
      <c r="C346" s="84">
        <f t="shared" si="2"/>
        <v>2156.8639999999991</v>
      </c>
    </row>
    <row r="347" spans="1:3" x14ac:dyDescent="0.2">
      <c r="A347" s="86">
        <v>39244</v>
      </c>
      <c r="B347" s="83">
        <v>1924.54</v>
      </c>
      <c r="C347" s="84">
        <f t="shared" si="2"/>
        <v>2154.9321666666656</v>
      </c>
    </row>
    <row r="348" spans="1:3" x14ac:dyDescent="0.2">
      <c r="A348" s="86">
        <v>39245</v>
      </c>
      <c r="B348" s="83">
        <v>1924.54</v>
      </c>
      <c r="C348" s="84">
        <f t="shared" si="2"/>
        <v>2152.9976666666653</v>
      </c>
    </row>
    <row r="349" spans="1:3" x14ac:dyDescent="0.2">
      <c r="A349" s="86">
        <v>39246</v>
      </c>
      <c r="B349" s="83">
        <v>1931.36</v>
      </c>
      <c r="C349" s="84">
        <f t="shared" si="2"/>
        <v>2151.1153333333318</v>
      </c>
    </row>
    <row r="350" spans="1:3" x14ac:dyDescent="0.2">
      <c r="A350" s="86">
        <v>39247</v>
      </c>
      <c r="B350" s="83">
        <v>1947.37</v>
      </c>
      <c r="C350" s="84">
        <f t="shared" si="2"/>
        <v>2149.366555555554</v>
      </c>
    </row>
    <row r="351" spans="1:3" x14ac:dyDescent="0.2">
      <c r="A351" s="86">
        <v>39248</v>
      </c>
      <c r="B351" s="83">
        <v>1945.09</v>
      </c>
      <c r="C351" s="84">
        <f t="shared" si="2"/>
        <v>2147.6051111111096</v>
      </c>
    </row>
    <row r="352" spans="1:3" x14ac:dyDescent="0.2">
      <c r="A352" s="86">
        <v>39249</v>
      </c>
      <c r="B352" s="83">
        <v>1920.25</v>
      </c>
      <c r="C352" s="84">
        <f t="shared" si="2"/>
        <v>2145.7056666666654</v>
      </c>
    </row>
    <row r="353" spans="1:3" x14ac:dyDescent="0.2">
      <c r="A353" s="86">
        <v>39250</v>
      </c>
      <c r="B353" s="83">
        <v>1920.25</v>
      </c>
      <c r="C353" s="84">
        <f t="shared" si="2"/>
        <v>2143.843833333332</v>
      </c>
    </row>
    <row r="354" spans="1:3" x14ac:dyDescent="0.2">
      <c r="A354" s="86">
        <v>39251</v>
      </c>
      <c r="B354" s="83">
        <v>1920.25</v>
      </c>
      <c r="C354" s="84">
        <f t="shared" si="2"/>
        <v>2142.0158888888877</v>
      </c>
    </row>
    <row r="355" spans="1:3" x14ac:dyDescent="0.2">
      <c r="A355" s="86">
        <v>39252</v>
      </c>
      <c r="B355" s="83">
        <v>1920.25</v>
      </c>
      <c r="C355" s="84">
        <f t="shared" si="2"/>
        <v>2140.2708333333317</v>
      </c>
    </row>
    <row r="356" spans="1:3" x14ac:dyDescent="0.2">
      <c r="A356" s="86">
        <v>39253</v>
      </c>
      <c r="B356" s="83">
        <v>1896.07</v>
      </c>
      <c r="C356" s="84">
        <f t="shared" si="2"/>
        <v>2138.4196666666653</v>
      </c>
    </row>
    <row r="357" spans="1:3" x14ac:dyDescent="0.2">
      <c r="A357" s="86">
        <v>39254</v>
      </c>
      <c r="B357" s="83">
        <v>1905.13</v>
      </c>
      <c r="C357" s="84">
        <f t="shared" si="2"/>
        <v>2136.6217222222208</v>
      </c>
    </row>
    <row r="358" spans="1:3" x14ac:dyDescent="0.2">
      <c r="A358" s="86">
        <v>39255</v>
      </c>
      <c r="B358" s="83">
        <v>1938.17</v>
      </c>
      <c r="C358" s="84">
        <f t="shared" si="2"/>
        <v>2135.0073333333316</v>
      </c>
    </row>
    <row r="359" spans="1:3" x14ac:dyDescent="0.2">
      <c r="A359" s="86">
        <v>39256</v>
      </c>
      <c r="B359" s="83">
        <v>1944.01</v>
      </c>
      <c r="C359" s="84">
        <f t="shared" si="2"/>
        <v>2133.4253888888875</v>
      </c>
    </row>
    <row r="360" spans="1:3" x14ac:dyDescent="0.2">
      <c r="A360" s="86">
        <v>39257</v>
      </c>
      <c r="B360" s="83">
        <v>1944.01</v>
      </c>
      <c r="C360" s="84">
        <f t="shared" si="2"/>
        <v>2131.8434444444433</v>
      </c>
    </row>
    <row r="361" spans="1:3" x14ac:dyDescent="0.2">
      <c r="A361" s="86">
        <v>39258</v>
      </c>
      <c r="B361" s="83">
        <v>1944.01</v>
      </c>
      <c r="C361" s="84">
        <f t="shared" si="2"/>
        <v>2130.2799444444431</v>
      </c>
    </row>
    <row r="362" spans="1:3" x14ac:dyDescent="0.2">
      <c r="A362" s="86">
        <v>39259</v>
      </c>
      <c r="B362" s="83">
        <v>1960.32</v>
      </c>
      <c r="C362" s="84">
        <f t="shared" si="2"/>
        <v>2128.763333333332</v>
      </c>
    </row>
    <row r="363" spans="1:3" x14ac:dyDescent="0.2">
      <c r="A363" s="86">
        <v>39260</v>
      </c>
      <c r="B363" s="83">
        <v>1965.31</v>
      </c>
      <c r="C363" s="84">
        <f t="shared" si="2"/>
        <v>2127.2439999999988</v>
      </c>
    </row>
    <row r="364" spans="1:3" x14ac:dyDescent="0.2">
      <c r="A364" s="86">
        <v>39261</v>
      </c>
      <c r="B364" s="83">
        <v>1982.29</v>
      </c>
      <c r="C364" s="84">
        <f t="shared" si="2"/>
        <v>2125.8189999999986</v>
      </c>
    </row>
    <row r="365" spans="1:3" x14ac:dyDescent="0.2">
      <c r="A365" s="86">
        <v>39262</v>
      </c>
      <c r="B365" s="83">
        <v>1958.09</v>
      </c>
      <c r="C365" s="84">
        <f t="shared" si="2"/>
        <v>2124.2595555555549</v>
      </c>
    </row>
    <row r="366" spans="1:3" x14ac:dyDescent="0.2">
      <c r="A366" s="86">
        <v>39263</v>
      </c>
      <c r="B366" s="83">
        <v>1960.61</v>
      </c>
      <c r="C366" s="84">
        <f t="shared" si="2"/>
        <v>2122.7141111111105</v>
      </c>
    </row>
    <row r="367" spans="1:3" x14ac:dyDescent="0.2">
      <c r="A367" s="86">
        <v>39264</v>
      </c>
      <c r="B367" s="83">
        <v>1960.61</v>
      </c>
      <c r="C367" s="84">
        <f t="shared" si="2"/>
        <v>2121.168666666666</v>
      </c>
    </row>
    <row r="368" spans="1:3" x14ac:dyDescent="0.2">
      <c r="A368" s="86">
        <v>39265</v>
      </c>
      <c r="B368" s="83">
        <v>1960.61</v>
      </c>
      <c r="C368" s="84">
        <f t="shared" si="2"/>
        <v>2119.6641666666665</v>
      </c>
    </row>
    <row r="369" spans="1:3" x14ac:dyDescent="0.2">
      <c r="A369" s="86">
        <v>39266</v>
      </c>
      <c r="B369" s="83">
        <v>1960.61</v>
      </c>
      <c r="C369" s="84">
        <f t="shared" si="2"/>
        <v>2118.2336111111108</v>
      </c>
    </row>
    <row r="370" spans="1:3" x14ac:dyDescent="0.2">
      <c r="A370" s="86">
        <v>39267</v>
      </c>
      <c r="B370" s="83">
        <v>1958.95</v>
      </c>
      <c r="C370" s="84">
        <f t="shared" si="2"/>
        <v>2116.7941666666661</v>
      </c>
    </row>
    <row r="371" spans="1:3" x14ac:dyDescent="0.2">
      <c r="A371" s="86">
        <v>39268</v>
      </c>
      <c r="B371" s="83">
        <v>1958.95</v>
      </c>
      <c r="C371" s="84">
        <f t="shared" si="2"/>
        <v>2115.297333333333</v>
      </c>
    </row>
    <row r="372" spans="1:3" x14ac:dyDescent="0.2">
      <c r="A372" s="86">
        <v>39269</v>
      </c>
      <c r="B372" s="83">
        <v>1969.36</v>
      </c>
      <c r="C372" s="84">
        <f t="shared" si="2"/>
        <v>2113.8583333333327</v>
      </c>
    </row>
    <row r="373" spans="1:3" x14ac:dyDescent="0.2">
      <c r="A373" s="86">
        <v>39270</v>
      </c>
      <c r="B373" s="83">
        <v>1962.55</v>
      </c>
      <c r="C373" s="84">
        <f t="shared" si="2"/>
        <v>2112.3814999999991</v>
      </c>
    </row>
    <row r="374" spans="1:3" x14ac:dyDescent="0.2">
      <c r="A374" s="86">
        <v>39271</v>
      </c>
      <c r="B374" s="83">
        <v>1962.55</v>
      </c>
      <c r="C374" s="84">
        <f t="shared" ref="C374:C437" si="3">AVERAGE(B195:B374)</f>
        <v>2110.9046666666659</v>
      </c>
    </row>
    <row r="375" spans="1:3" x14ac:dyDescent="0.2">
      <c r="A375" s="86">
        <v>39272</v>
      </c>
      <c r="B375" s="83">
        <v>1962.55</v>
      </c>
      <c r="C375" s="84">
        <f t="shared" si="3"/>
        <v>2109.3714999999988</v>
      </c>
    </row>
    <row r="376" spans="1:3" x14ac:dyDescent="0.2">
      <c r="A376" s="86">
        <v>39273</v>
      </c>
      <c r="B376" s="83">
        <v>1945.94</v>
      </c>
      <c r="C376" s="84">
        <f t="shared" si="3"/>
        <v>2107.6789444444435</v>
      </c>
    </row>
    <row r="377" spans="1:3" x14ac:dyDescent="0.2">
      <c r="A377" s="86">
        <v>39274</v>
      </c>
      <c r="B377" s="83">
        <v>1960.31</v>
      </c>
      <c r="C377" s="84">
        <f t="shared" si="3"/>
        <v>2106.1724444444435</v>
      </c>
    </row>
    <row r="378" spans="1:3" x14ac:dyDescent="0.2">
      <c r="A378" s="86">
        <v>39275</v>
      </c>
      <c r="B378" s="83">
        <v>1964.82</v>
      </c>
      <c r="C378" s="84">
        <f t="shared" si="3"/>
        <v>2104.7472777777771</v>
      </c>
    </row>
    <row r="379" spans="1:3" x14ac:dyDescent="0.2">
      <c r="A379" s="86">
        <v>39276</v>
      </c>
      <c r="B379" s="83">
        <v>1954.48</v>
      </c>
      <c r="C379" s="84">
        <f t="shared" si="3"/>
        <v>2103.2646666666656</v>
      </c>
    </row>
    <row r="380" spans="1:3" x14ac:dyDescent="0.2">
      <c r="A380" s="86">
        <v>39277</v>
      </c>
      <c r="B380" s="83">
        <v>1956.05</v>
      </c>
      <c r="C380" s="84">
        <f t="shared" si="3"/>
        <v>2101.7907777777768</v>
      </c>
    </row>
    <row r="381" spans="1:3" x14ac:dyDescent="0.2">
      <c r="A381" s="86">
        <v>39278</v>
      </c>
      <c r="B381" s="83">
        <v>1956.05</v>
      </c>
      <c r="C381" s="84">
        <f t="shared" si="3"/>
        <v>2100.3168888888881</v>
      </c>
    </row>
    <row r="382" spans="1:3" x14ac:dyDescent="0.2">
      <c r="A382" s="86">
        <v>39279</v>
      </c>
      <c r="B382" s="83">
        <v>1956.05</v>
      </c>
      <c r="C382" s="84">
        <f t="shared" si="3"/>
        <v>2098.8396111111106</v>
      </c>
    </row>
    <row r="383" spans="1:3" x14ac:dyDescent="0.2">
      <c r="A383" s="86">
        <v>39280</v>
      </c>
      <c r="B383" s="83">
        <v>1942.43</v>
      </c>
      <c r="C383" s="84">
        <f t="shared" si="3"/>
        <v>2097.2741111111104</v>
      </c>
    </row>
    <row r="384" spans="1:3" x14ac:dyDescent="0.2">
      <c r="A384" s="86">
        <v>39281</v>
      </c>
      <c r="B384" s="83">
        <v>1931.04</v>
      </c>
      <c r="C384" s="84">
        <f t="shared" si="3"/>
        <v>2095.6351111111103</v>
      </c>
    </row>
    <row r="385" spans="1:3" x14ac:dyDescent="0.2">
      <c r="A385" s="86">
        <v>39282</v>
      </c>
      <c r="B385" s="83">
        <v>1928.59</v>
      </c>
      <c r="C385" s="84">
        <f t="shared" si="3"/>
        <v>2093.9645555555549</v>
      </c>
    </row>
    <row r="386" spans="1:3" x14ac:dyDescent="0.2">
      <c r="A386" s="86">
        <v>39283</v>
      </c>
      <c r="B386" s="83">
        <v>1921.04</v>
      </c>
      <c r="C386" s="84">
        <f t="shared" si="3"/>
        <v>2092.2520555555548</v>
      </c>
    </row>
    <row r="387" spans="1:3" x14ac:dyDescent="0.2">
      <c r="A387" s="86">
        <v>39284</v>
      </c>
      <c r="B387" s="83">
        <v>1921.04</v>
      </c>
      <c r="C387" s="84">
        <f t="shared" si="3"/>
        <v>2090.5395555555547</v>
      </c>
    </row>
    <row r="388" spans="1:3" x14ac:dyDescent="0.2">
      <c r="A388" s="86">
        <v>39285</v>
      </c>
      <c r="B388" s="83">
        <v>1921.04</v>
      </c>
      <c r="C388" s="84">
        <f t="shared" si="3"/>
        <v>2088.7657777777767</v>
      </c>
    </row>
    <row r="389" spans="1:3" x14ac:dyDescent="0.2">
      <c r="A389" s="86">
        <v>39286</v>
      </c>
      <c r="B389" s="83">
        <v>1921.04</v>
      </c>
      <c r="C389" s="84">
        <f t="shared" si="3"/>
        <v>2086.9361111111093</v>
      </c>
    </row>
    <row r="390" spans="1:3" x14ac:dyDescent="0.2">
      <c r="A390" s="86">
        <v>39287</v>
      </c>
      <c r="B390" s="83">
        <v>1912.9</v>
      </c>
      <c r="C390" s="84">
        <f t="shared" si="3"/>
        <v>2085.0373888888876</v>
      </c>
    </row>
    <row r="391" spans="1:3" x14ac:dyDescent="0.2">
      <c r="A391" s="86">
        <v>39288</v>
      </c>
      <c r="B391" s="83">
        <v>1916.23</v>
      </c>
      <c r="C391" s="84">
        <f t="shared" si="3"/>
        <v>2083.1671111111095</v>
      </c>
    </row>
    <row r="392" spans="1:3" x14ac:dyDescent="0.2">
      <c r="A392" s="86">
        <v>39289</v>
      </c>
      <c r="B392" s="83">
        <v>1935.68</v>
      </c>
      <c r="C392" s="84">
        <f t="shared" si="3"/>
        <v>2081.3684999999987</v>
      </c>
    </row>
    <row r="393" spans="1:3" x14ac:dyDescent="0.2">
      <c r="A393" s="86">
        <v>39290</v>
      </c>
      <c r="B393" s="83">
        <v>1981.58</v>
      </c>
      <c r="C393" s="84">
        <f t="shared" si="3"/>
        <v>2079.824888888887</v>
      </c>
    </row>
    <row r="394" spans="1:3" x14ac:dyDescent="0.2">
      <c r="A394" s="86">
        <v>39291</v>
      </c>
      <c r="B394" s="83">
        <v>1984.1</v>
      </c>
      <c r="C394" s="84">
        <f t="shared" si="3"/>
        <v>2078.2952777777755</v>
      </c>
    </row>
    <row r="395" spans="1:3" x14ac:dyDescent="0.2">
      <c r="A395" s="86">
        <v>39292</v>
      </c>
      <c r="B395" s="83">
        <v>1984.1</v>
      </c>
      <c r="C395" s="84">
        <f t="shared" si="3"/>
        <v>2076.7557222222199</v>
      </c>
    </row>
    <row r="396" spans="1:3" x14ac:dyDescent="0.2">
      <c r="A396" s="86">
        <v>39293</v>
      </c>
      <c r="B396" s="83">
        <v>1984.1</v>
      </c>
      <c r="C396" s="84">
        <f t="shared" si="3"/>
        <v>2075.2244999999975</v>
      </c>
    </row>
    <row r="397" spans="1:3" x14ac:dyDescent="0.2">
      <c r="A397" s="86">
        <v>39294</v>
      </c>
      <c r="B397" s="83">
        <v>1971.8</v>
      </c>
      <c r="C397" s="84">
        <f t="shared" si="3"/>
        <v>2073.6502222222198</v>
      </c>
    </row>
    <row r="398" spans="1:3" x14ac:dyDescent="0.2">
      <c r="A398" s="86">
        <v>39295</v>
      </c>
      <c r="B398" s="83">
        <v>1958.5</v>
      </c>
      <c r="C398" s="84">
        <f t="shared" si="3"/>
        <v>2072.0526666666647</v>
      </c>
    </row>
    <row r="399" spans="1:3" x14ac:dyDescent="0.2">
      <c r="A399" s="86">
        <v>39296</v>
      </c>
      <c r="B399" s="83">
        <v>1971.2</v>
      </c>
      <c r="C399" s="84">
        <f t="shared" si="3"/>
        <v>2070.5508333333314</v>
      </c>
    </row>
    <row r="400" spans="1:3" x14ac:dyDescent="0.2">
      <c r="A400" s="86">
        <v>39297</v>
      </c>
      <c r="B400" s="83">
        <v>1957.68</v>
      </c>
      <c r="C400" s="84">
        <f t="shared" si="3"/>
        <v>2068.9738888888869</v>
      </c>
    </row>
    <row r="401" spans="1:3" x14ac:dyDescent="0.2">
      <c r="A401" s="86">
        <v>39298</v>
      </c>
      <c r="B401" s="83">
        <v>1963.69</v>
      </c>
      <c r="C401" s="84">
        <f t="shared" si="3"/>
        <v>2067.4303333333314</v>
      </c>
    </row>
    <row r="402" spans="1:3" x14ac:dyDescent="0.2">
      <c r="A402" s="86">
        <v>39299</v>
      </c>
      <c r="B402" s="83">
        <v>1963.69</v>
      </c>
      <c r="C402" s="84">
        <f t="shared" si="3"/>
        <v>2065.9547222222204</v>
      </c>
    </row>
    <row r="403" spans="1:3" x14ac:dyDescent="0.2">
      <c r="A403" s="86">
        <v>39300</v>
      </c>
      <c r="B403" s="83">
        <v>1963.69</v>
      </c>
      <c r="C403" s="84">
        <f t="shared" si="3"/>
        <v>2064.4620555555539</v>
      </c>
    </row>
    <row r="404" spans="1:3" x14ac:dyDescent="0.2">
      <c r="A404" s="86">
        <v>39301</v>
      </c>
      <c r="B404" s="83">
        <v>1976.89</v>
      </c>
      <c r="C404" s="84">
        <f t="shared" si="3"/>
        <v>2063.0264444444433</v>
      </c>
    </row>
    <row r="405" spans="1:3" x14ac:dyDescent="0.2">
      <c r="A405" s="86">
        <v>39302</v>
      </c>
      <c r="B405" s="83">
        <v>1976.89</v>
      </c>
      <c r="C405" s="84">
        <f t="shared" si="3"/>
        <v>2061.5691666666658</v>
      </c>
    </row>
    <row r="406" spans="1:3" x14ac:dyDescent="0.2">
      <c r="A406" s="86">
        <v>39303</v>
      </c>
      <c r="B406" s="83">
        <v>1957.58</v>
      </c>
      <c r="C406" s="84">
        <f t="shared" si="3"/>
        <v>2060.0564444444435</v>
      </c>
    </row>
    <row r="407" spans="1:3" x14ac:dyDescent="0.2">
      <c r="A407" s="86">
        <v>39304</v>
      </c>
      <c r="B407" s="83">
        <v>1981.9</v>
      </c>
      <c r="C407" s="84">
        <f t="shared" si="3"/>
        <v>2058.6788333333325</v>
      </c>
    </row>
    <row r="408" spans="1:3" x14ac:dyDescent="0.2">
      <c r="A408" s="86">
        <v>39305</v>
      </c>
      <c r="B408" s="83">
        <v>2006.79</v>
      </c>
      <c r="C408" s="84">
        <f t="shared" si="3"/>
        <v>2057.439499999999</v>
      </c>
    </row>
    <row r="409" spans="1:3" x14ac:dyDescent="0.2">
      <c r="A409" s="86">
        <v>39306</v>
      </c>
      <c r="B409" s="83">
        <v>2006.79</v>
      </c>
      <c r="C409" s="84">
        <f t="shared" si="3"/>
        <v>2056.1972222222212</v>
      </c>
    </row>
    <row r="410" spans="1:3" x14ac:dyDescent="0.2">
      <c r="A410" s="86">
        <v>39307</v>
      </c>
      <c r="B410" s="83">
        <v>2006.79</v>
      </c>
      <c r="C410" s="84">
        <f t="shared" si="3"/>
        <v>2054.9943888888874</v>
      </c>
    </row>
    <row r="411" spans="1:3" x14ac:dyDescent="0.2">
      <c r="A411" s="86">
        <v>39308</v>
      </c>
      <c r="B411" s="83">
        <v>1997.38</v>
      </c>
      <c r="C411" s="84">
        <f t="shared" si="3"/>
        <v>2053.7496666666652</v>
      </c>
    </row>
    <row r="412" spans="1:3" x14ac:dyDescent="0.2">
      <c r="A412" s="86">
        <v>39309</v>
      </c>
      <c r="B412" s="83">
        <v>2016.3</v>
      </c>
      <c r="C412" s="84">
        <f t="shared" si="3"/>
        <v>2052.622722222221</v>
      </c>
    </row>
    <row r="413" spans="1:3" x14ac:dyDescent="0.2">
      <c r="A413" s="86">
        <v>39310</v>
      </c>
      <c r="B413" s="83">
        <v>2048.44</v>
      </c>
      <c r="C413" s="84">
        <f t="shared" si="3"/>
        <v>2051.6601666666656</v>
      </c>
    </row>
    <row r="414" spans="1:3" x14ac:dyDescent="0.2">
      <c r="A414" s="86">
        <v>39311</v>
      </c>
      <c r="B414" s="83">
        <v>2124.4</v>
      </c>
      <c r="C414" s="84">
        <f t="shared" si="3"/>
        <v>2051.1196111111103</v>
      </c>
    </row>
    <row r="415" spans="1:3" x14ac:dyDescent="0.2">
      <c r="A415" s="86">
        <v>39312</v>
      </c>
      <c r="B415" s="83">
        <v>2113.54</v>
      </c>
      <c r="C415" s="84">
        <f t="shared" si="3"/>
        <v>2050.5187222222212</v>
      </c>
    </row>
    <row r="416" spans="1:3" x14ac:dyDescent="0.2">
      <c r="A416" s="86">
        <v>39313</v>
      </c>
      <c r="B416" s="83">
        <v>2113.54</v>
      </c>
      <c r="C416" s="84">
        <f t="shared" si="3"/>
        <v>2049.9178333333321</v>
      </c>
    </row>
    <row r="417" spans="1:3" x14ac:dyDescent="0.2">
      <c r="A417" s="86">
        <v>39314</v>
      </c>
      <c r="B417" s="83">
        <v>2113.54</v>
      </c>
      <c r="C417" s="84">
        <f t="shared" si="3"/>
        <v>2049.3221666666655</v>
      </c>
    </row>
    <row r="418" spans="1:3" x14ac:dyDescent="0.2">
      <c r="A418" s="86">
        <v>39315</v>
      </c>
      <c r="B418" s="83">
        <v>2113.54</v>
      </c>
      <c r="C418" s="84">
        <f t="shared" si="3"/>
        <v>2048.7374999999988</v>
      </c>
    </row>
    <row r="419" spans="1:3" x14ac:dyDescent="0.2">
      <c r="A419" s="86">
        <v>39316</v>
      </c>
      <c r="B419" s="83">
        <v>2154.94</v>
      </c>
      <c r="C419" s="84">
        <f t="shared" si="3"/>
        <v>2048.4069444444431</v>
      </c>
    </row>
    <row r="420" spans="1:3" x14ac:dyDescent="0.2">
      <c r="A420" s="86">
        <v>39317</v>
      </c>
      <c r="B420" s="83">
        <v>2133.04</v>
      </c>
      <c r="C420" s="84">
        <f t="shared" si="3"/>
        <v>2047.9428888888874</v>
      </c>
    </row>
    <row r="421" spans="1:3" x14ac:dyDescent="0.2">
      <c r="A421" s="86">
        <v>39318</v>
      </c>
      <c r="B421" s="83">
        <v>2138.13</v>
      </c>
      <c r="C421" s="84">
        <f t="shared" si="3"/>
        <v>2047.5071111111097</v>
      </c>
    </row>
    <row r="422" spans="1:3" x14ac:dyDescent="0.2">
      <c r="A422" s="86">
        <v>39319</v>
      </c>
      <c r="B422" s="83">
        <v>2128.17</v>
      </c>
      <c r="C422" s="84">
        <f t="shared" si="3"/>
        <v>2047.0159999999985</v>
      </c>
    </row>
    <row r="423" spans="1:3" x14ac:dyDescent="0.2">
      <c r="A423" s="86">
        <v>39320</v>
      </c>
      <c r="B423" s="83">
        <v>2128.17</v>
      </c>
      <c r="C423" s="84">
        <f t="shared" si="3"/>
        <v>2046.553277777776</v>
      </c>
    </row>
    <row r="424" spans="1:3" x14ac:dyDescent="0.2">
      <c r="A424" s="86">
        <v>39321</v>
      </c>
      <c r="B424" s="83">
        <v>2128.17</v>
      </c>
      <c r="C424" s="84">
        <f t="shared" si="3"/>
        <v>2046.0202222222204</v>
      </c>
    </row>
    <row r="425" spans="1:3" x14ac:dyDescent="0.2">
      <c r="A425" s="86">
        <v>39322</v>
      </c>
      <c r="B425" s="83">
        <v>2114.15</v>
      </c>
      <c r="C425" s="84">
        <f t="shared" si="3"/>
        <v>2045.3658333333317</v>
      </c>
    </row>
    <row r="426" spans="1:3" x14ac:dyDescent="0.2">
      <c r="A426" s="86">
        <v>39323</v>
      </c>
      <c r="B426" s="83">
        <v>2147.34</v>
      </c>
      <c r="C426" s="84">
        <f t="shared" si="3"/>
        <v>2044.8128333333318</v>
      </c>
    </row>
    <row r="427" spans="1:3" x14ac:dyDescent="0.2">
      <c r="A427" s="86">
        <v>39324</v>
      </c>
      <c r="B427" s="83">
        <v>2160.65</v>
      </c>
      <c r="C427" s="84">
        <f t="shared" si="3"/>
        <v>2044.357444444443</v>
      </c>
    </row>
    <row r="428" spans="1:3" x14ac:dyDescent="0.2">
      <c r="A428" s="86">
        <v>39325</v>
      </c>
      <c r="B428" s="83">
        <v>2173.17</v>
      </c>
      <c r="C428" s="84">
        <f t="shared" si="3"/>
        <v>2043.9716111111093</v>
      </c>
    </row>
    <row r="429" spans="1:3" x14ac:dyDescent="0.2">
      <c r="A429" s="86">
        <v>39326</v>
      </c>
      <c r="B429" s="83">
        <v>2160.9899999999998</v>
      </c>
      <c r="C429" s="84">
        <f t="shared" si="3"/>
        <v>2043.5181111111096</v>
      </c>
    </row>
    <row r="430" spans="1:3" x14ac:dyDescent="0.2">
      <c r="A430" s="86">
        <v>39327</v>
      </c>
      <c r="B430" s="83">
        <v>2160.9899999999998</v>
      </c>
      <c r="C430" s="84">
        <f t="shared" si="3"/>
        <v>2043.0474444444424</v>
      </c>
    </row>
    <row r="431" spans="1:3" x14ac:dyDescent="0.2">
      <c r="A431" s="86">
        <v>39328</v>
      </c>
      <c r="B431" s="83">
        <v>2160.9899999999998</v>
      </c>
      <c r="C431" s="84">
        <f t="shared" si="3"/>
        <v>2042.7059999999981</v>
      </c>
    </row>
    <row r="432" spans="1:3" x14ac:dyDescent="0.2">
      <c r="A432" s="86">
        <v>39329</v>
      </c>
      <c r="B432" s="83">
        <v>2160.9899999999998</v>
      </c>
      <c r="C432" s="84">
        <f t="shared" si="3"/>
        <v>2042.3840555555539</v>
      </c>
    </row>
    <row r="433" spans="1:3" x14ac:dyDescent="0.2">
      <c r="A433" s="86">
        <v>39330</v>
      </c>
      <c r="B433" s="83">
        <v>2161.56</v>
      </c>
      <c r="C433" s="84">
        <f t="shared" si="3"/>
        <v>2042.0924444444429</v>
      </c>
    </row>
    <row r="434" spans="1:3" x14ac:dyDescent="0.2">
      <c r="A434" s="86">
        <v>39331</v>
      </c>
      <c r="B434" s="83">
        <v>2174.56</v>
      </c>
      <c r="C434" s="84">
        <f t="shared" si="3"/>
        <v>2041.8901111111093</v>
      </c>
    </row>
    <row r="435" spans="1:3" x14ac:dyDescent="0.2">
      <c r="A435" s="86">
        <v>39332</v>
      </c>
      <c r="B435" s="83">
        <v>2166.6</v>
      </c>
      <c r="C435" s="84">
        <f t="shared" si="3"/>
        <v>2041.6435555555538</v>
      </c>
    </row>
    <row r="436" spans="1:3" x14ac:dyDescent="0.2">
      <c r="A436" s="86">
        <v>39333</v>
      </c>
      <c r="B436" s="83">
        <v>2191</v>
      </c>
      <c r="C436" s="84">
        <f t="shared" si="3"/>
        <v>2041.5325555555535</v>
      </c>
    </row>
    <row r="437" spans="1:3" x14ac:dyDescent="0.2">
      <c r="A437" s="86">
        <v>39334</v>
      </c>
      <c r="B437" s="83">
        <v>2191</v>
      </c>
      <c r="C437" s="84">
        <f t="shared" si="3"/>
        <v>2041.4504999999979</v>
      </c>
    </row>
    <row r="438" spans="1:3" x14ac:dyDescent="0.2">
      <c r="A438" s="86">
        <v>39335</v>
      </c>
      <c r="B438" s="83">
        <v>2191</v>
      </c>
      <c r="C438" s="84">
        <f t="shared" ref="C438:C501" si="4">AVERAGE(B259:B438)</f>
        <v>2041.3650555555535</v>
      </c>
    </row>
    <row r="439" spans="1:3" x14ac:dyDescent="0.2">
      <c r="A439" s="86">
        <v>39336</v>
      </c>
      <c r="B439" s="83">
        <v>2194.65</v>
      </c>
      <c r="C439" s="84">
        <f t="shared" si="4"/>
        <v>2041.2791111111092</v>
      </c>
    </row>
    <row r="440" spans="1:3" x14ac:dyDescent="0.2">
      <c r="A440" s="86">
        <v>39337</v>
      </c>
      <c r="B440" s="83">
        <v>2185.89</v>
      </c>
      <c r="C440" s="84">
        <f t="shared" si="4"/>
        <v>2041.2131666666651</v>
      </c>
    </row>
    <row r="441" spans="1:3" x14ac:dyDescent="0.2">
      <c r="A441" s="86">
        <v>39338</v>
      </c>
      <c r="B441" s="83">
        <v>2182.2199999999998</v>
      </c>
      <c r="C441" s="84">
        <f t="shared" si="4"/>
        <v>2041.0918888888868</v>
      </c>
    </row>
    <row r="442" spans="1:3" x14ac:dyDescent="0.2">
      <c r="A442" s="86">
        <v>39339</v>
      </c>
      <c r="B442" s="83">
        <v>2157.75</v>
      </c>
      <c r="C442" s="84">
        <f t="shared" si="4"/>
        <v>2040.8346666666646</v>
      </c>
    </row>
    <row r="443" spans="1:3" x14ac:dyDescent="0.2">
      <c r="A443" s="86">
        <v>39340</v>
      </c>
      <c r="B443" s="83">
        <v>2128.5</v>
      </c>
      <c r="C443" s="84">
        <f t="shared" si="4"/>
        <v>2040.4149444444424</v>
      </c>
    </row>
    <row r="444" spans="1:3" x14ac:dyDescent="0.2">
      <c r="A444" s="86">
        <v>39341</v>
      </c>
      <c r="B444" s="83">
        <v>2128.5</v>
      </c>
      <c r="C444" s="84">
        <f t="shared" si="4"/>
        <v>2039.9952222222203</v>
      </c>
    </row>
    <row r="445" spans="1:3" x14ac:dyDescent="0.2">
      <c r="A445" s="86">
        <v>39342</v>
      </c>
      <c r="B445" s="83">
        <v>2128.5</v>
      </c>
      <c r="C445" s="84">
        <f t="shared" si="4"/>
        <v>2039.6746111111095</v>
      </c>
    </row>
    <row r="446" spans="1:3" x14ac:dyDescent="0.2">
      <c r="A446" s="86">
        <v>39343</v>
      </c>
      <c r="B446" s="83">
        <v>2130.66</v>
      </c>
      <c r="C446" s="84">
        <f t="shared" si="4"/>
        <v>2039.4416111111095</v>
      </c>
    </row>
    <row r="447" spans="1:3" x14ac:dyDescent="0.2">
      <c r="A447" s="86">
        <v>39344</v>
      </c>
      <c r="B447" s="83">
        <v>2124.36</v>
      </c>
      <c r="C447" s="84">
        <f t="shared" si="4"/>
        <v>2039.1938888888874</v>
      </c>
    </row>
    <row r="448" spans="1:3" x14ac:dyDescent="0.2">
      <c r="A448" s="86">
        <v>39345</v>
      </c>
      <c r="B448" s="83">
        <v>2055.2800000000002</v>
      </c>
      <c r="C448" s="84">
        <f t="shared" si="4"/>
        <v>2038.5303333333318</v>
      </c>
    </row>
    <row r="449" spans="1:3" x14ac:dyDescent="0.2">
      <c r="A449" s="86">
        <v>39346</v>
      </c>
      <c r="B449" s="83">
        <v>2042.63</v>
      </c>
      <c r="C449" s="84">
        <f t="shared" si="4"/>
        <v>2037.7964999999988</v>
      </c>
    </row>
    <row r="450" spans="1:3" x14ac:dyDescent="0.2">
      <c r="A450" s="86">
        <v>39347</v>
      </c>
      <c r="B450" s="83">
        <v>2026.33</v>
      </c>
      <c r="C450" s="84">
        <f t="shared" si="4"/>
        <v>2036.9721111111098</v>
      </c>
    </row>
    <row r="451" spans="1:3" x14ac:dyDescent="0.2">
      <c r="A451" s="86">
        <v>39348</v>
      </c>
      <c r="B451" s="83">
        <v>2026.33</v>
      </c>
      <c r="C451" s="84">
        <f t="shared" si="4"/>
        <v>2036.1620555555544</v>
      </c>
    </row>
    <row r="452" spans="1:3" x14ac:dyDescent="0.2">
      <c r="A452" s="86">
        <v>39349</v>
      </c>
      <c r="B452" s="83">
        <v>2026.33</v>
      </c>
      <c r="C452" s="84">
        <f t="shared" si="4"/>
        <v>2035.3522777777766</v>
      </c>
    </row>
    <row r="453" spans="1:3" x14ac:dyDescent="0.2">
      <c r="A453" s="86">
        <v>39350</v>
      </c>
      <c r="B453" s="83">
        <v>2028.95</v>
      </c>
      <c r="C453" s="84">
        <f t="shared" si="4"/>
        <v>2034.5704999999991</v>
      </c>
    </row>
    <row r="454" spans="1:3" x14ac:dyDescent="0.2">
      <c r="A454" s="86">
        <v>39351</v>
      </c>
      <c r="B454" s="83">
        <v>2045.51</v>
      </c>
      <c r="C454" s="84">
        <f t="shared" si="4"/>
        <v>2033.9618888888881</v>
      </c>
    </row>
    <row r="455" spans="1:3" x14ac:dyDescent="0.2">
      <c r="A455" s="86">
        <v>39352</v>
      </c>
      <c r="B455" s="83">
        <v>2009.46</v>
      </c>
      <c r="C455" s="84">
        <f t="shared" si="4"/>
        <v>2032.9572222222216</v>
      </c>
    </row>
    <row r="456" spans="1:3" x14ac:dyDescent="0.2">
      <c r="A456" s="86">
        <v>39353</v>
      </c>
      <c r="B456" s="83">
        <v>2013.18</v>
      </c>
      <c r="C456" s="84">
        <f t="shared" si="4"/>
        <v>2031.9732222222215</v>
      </c>
    </row>
    <row r="457" spans="1:3" x14ac:dyDescent="0.2">
      <c r="A457" s="86">
        <v>39354</v>
      </c>
      <c r="B457" s="83">
        <v>2023.19</v>
      </c>
      <c r="C457" s="84">
        <f t="shared" si="4"/>
        <v>2031.0448333333327</v>
      </c>
    </row>
    <row r="458" spans="1:3" x14ac:dyDescent="0.2">
      <c r="A458" s="86">
        <v>39355</v>
      </c>
      <c r="B458" s="83">
        <v>2023.19</v>
      </c>
      <c r="C458" s="84">
        <f t="shared" si="4"/>
        <v>2030.1226666666664</v>
      </c>
    </row>
    <row r="459" spans="1:3" x14ac:dyDescent="0.2">
      <c r="A459" s="86">
        <v>39356</v>
      </c>
      <c r="B459" s="83">
        <v>2023.19</v>
      </c>
      <c r="C459" s="84">
        <f t="shared" si="4"/>
        <v>2029.2988888888885</v>
      </c>
    </row>
    <row r="460" spans="1:3" x14ac:dyDescent="0.2">
      <c r="A460" s="86">
        <v>39357</v>
      </c>
      <c r="B460" s="83">
        <v>2015.75</v>
      </c>
      <c r="C460" s="84">
        <f t="shared" si="4"/>
        <v>2028.4590000000001</v>
      </c>
    </row>
    <row r="461" spans="1:3" x14ac:dyDescent="0.2">
      <c r="A461" s="86">
        <v>39358</v>
      </c>
      <c r="B461" s="83">
        <v>2013.39</v>
      </c>
      <c r="C461" s="84">
        <f t="shared" si="4"/>
        <v>2027.6059999999998</v>
      </c>
    </row>
    <row r="462" spans="1:3" x14ac:dyDescent="0.2">
      <c r="A462" s="86">
        <v>39359</v>
      </c>
      <c r="B462" s="83">
        <v>2017.69</v>
      </c>
      <c r="C462" s="84">
        <f t="shared" si="4"/>
        <v>2026.7768888888884</v>
      </c>
    </row>
    <row r="463" spans="1:3" x14ac:dyDescent="0.2">
      <c r="A463" s="86">
        <v>39360</v>
      </c>
      <c r="B463" s="83">
        <v>2018.45</v>
      </c>
      <c r="C463" s="84">
        <f t="shared" si="4"/>
        <v>2025.9519999999995</v>
      </c>
    </row>
    <row r="464" spans="1:3" x14ac:dyDescent="0.2">
      <c r="A464" s="86">
        <v>39361</v>
      </c>
      <c r="B464" s="83">
        <v>1999.95</v>
      </c>
      <c r="C464" s="84">
        <f t="shared" si="4"/>
        <v>2025.0243333333331</v>
      </c>
    </row>
    <row r="465" spans="1:3" x14ac:dyDescent="0.2">
      <c r="A465" s="86">
        <v>39362</v>
      </c>
      <c r="B465" s="83">
        <v>1999.95</v>
      </c>
      <c r="C465" s="84">
        <f t="shared" si="4"/>
        <v>2024.1098888888891</v>
      </c>
    </row>
    <row r="466" spans="1:3" x14ac:dyDescent="0.2">
      <c r="A466" s="86">
        <v>39363</v>
      </c>
      <c r="B466" s="83">
        <v>1999.95</v>
      </c>
      <c r="C466" s="84">
        <f t="shared" si="4"/>
        <v>2023.2328333333339</v>
      </c>
    </row>
    <row r="467" spans="1:3" x14ac:dyDescent="0.2">
      <c r="A467" s="86">
        <v>39364</v>
      </c>
      <c r="B467" s="83">
        <v>1999.95</v>
      </c>
      <c r="C467" s="84">
        <f t="shared" si="4"/>
        <v>2022.3736111111118</v>
      </c>
    </row>
    <row r="468" spans="1:3" x14ac:dyDescent="0.2">
      <c r="A468" s="86">
        <v>39365</v>
      </c>
      <c r="B468" s="83">
        <v>1968.13</v>
      </c>
      <c r="C468" s="84">
        <f t="shared" si="4"/>
        <v>2021.3485000000005</v>
      </c>
    </row>
    <row r="469" spans="1:3" x14ac:dyDescent="0.2">
      <c r="A469" s="86">
        <v>39366</v>
      </c>
      <c r="B469" s="83">
        <v>1972.81</v>
      </c>
      <c r="C469" s="84">
        <f t="shared" si="4"/>
        <v>2020.4266666666672</v>
      </c>
    </row>
    <row r="470" spans="1:3" x14ac:dyDescent="0.2">
      <c r="A470" s="86">
        <v>39367</v>
      </c>
      <c r="B470" s="83">
        <v>1963.03</v>
      </c>
      <c r="C470" s="84">
        <f t="shared" si="4"/>
        <v>2019.4505000000011</v>
      </c>
    </row>
    <row r="471" spans="1:3" x14ac:dyDescent="0.2">
      <c r="A471" s="86">
        <v>39368</v>
      </c>
      <c r="B471" s="83">
        <v>1978.97</v>
      </c>
      <c r="C471" s="84">
        <f t="shared" si="4"/>
        <v>2018.5628888888898</v>
      </c>
    </row>
    <row r="472" spans="1:3" x14ac:dyDescent="0.2">
      <c r="A472" s="86">
        <v>39369</v>
      </c>
      <c r="B472" s="83">
        <v>1978.97</v>
      </c>
      <c r="C472" s="84">
        <f t="shared" si="4"/>
        <v>2017.6859444444456</v>
      </c>
    </row>
    <row r="473" spans="1:3" x14ac:dyDescent="0.2">
      <c r="A473" s="86">
        <v>39370</v>
      </c>
      <c r="B473" s="83">
        <v>1978.97</v>
      </c>
      <c r="C473" s="84">
        <f t="shared" si="4"/>
        <v>2016.7838333333341</v>
      </c>
    </row>
    <row r="474" spans="1:3" x14ac:dyDescent="0.2">
      <c r="A474" s="86">
        <v>39371</v>
      </c>
      <c r="B474" s="83">
        <v>1978.97</v>
      </c>
      <c r="C474" s="84">
        <f t="shared" si="4"/>
        <v>2015.8422222222227</v>
      </c>
    </row>
    <row r="475" spans="1:3" x14ac:dyDescent="0.2">
      <c r="A475" s="86">
        <v>39372</v>
      </c>
      <c r="B475" s="83">
        <v>2004.58</v>
      </c>
      <c r="C475" s="84">
        <f t="shared" si="4"/>
        <v>2015.0715000000002</v>
      </c>
    </row>
    <row r="476" spans="1:3" x14ac:dyDescent="0.2">
      <c r="A476" s="86">
        <v>39373</v>
      </c>
      <c r="B476" s="83">
        <v>1994.06</v>
      </c>
      <c r="C476" s="84">
        <f t="shared" si="4"/>
        <v>2014.3639444444445</v>
      </c>
    </row>
    <row r="477" spans="1:3" x14ac:dyDescent="0.2">
      <c r="A477" s="86">
        <v>39374</v>
      </c>
      <c r="B477" s="83">
        <v>2018.55</v>
      </c>
      <c r="C477" s="84">
        <f t="shared" si="4"/>
        <v>2013.7924444444448</v>
      </c>
    </row>
    <row r="478" spans="1:3" x14ac:dyDescent="0.2">
      <c r="A478" s="86">
        <v>39375</v>
      </c>
      <c r="B478" s="83">
        <v>2007.24</v>
      </c>
      <c r="C478" s="84">
        <f t="shared" si="4"/>
        <v>2013.1581111111113</v>
      </c>
    </row>
    <row r="479" spans="1:3" x14ac:dyDescent="0.2">
      <c r="A479" s="86">
        <v>39376</v>
      </c>
      <c r="B479" s="83">
        <v>2007.24</v>
      </c>
      <c r="C479" s="84">
        <f t="shared" si="4"/>
        <v>2012.5563333333334</v>
      </c>
    </row>
    <row r="480" spans="1:3" x14ac:dyDescent="0.2">
      <c r="A480" s="86">
        <v>39377</v>
      </c>
      <c r="B480" s="83">
        <v>2007.24</v>
      </c>
      <c r="C480" s="84">
        <f t="shared" si="4"/>
        <v>2011.9333888888889</v>
      </c>
    </row>
    <row r="481" spans="1:3" x14ac:dyDescent="0.2">
      <c r="A481" s="86">
        <v>39378</v>
      </c>
      <c r="B481" s="83">
        <v>2022.76</v>
      </c>
      <c r="C481" s="84">
        <f t="shared" si="4"/>
        <v>2011.4342222222226</v>
      </c>
    </row>
    <row r="482" spans="1:3" x14ac:dyDescent="0.2">
      <c r="A482" s="86">
        <v>39379</v>
      </c>
      <c r="B482" s="83">
        <v>2006.67</v>
      </c>
      <c r="C482" s="84">
        <f t="shared" si="4"/>
        <v>2010.8517222222226</v>
      </c>
    </row>
    <row r="483" spans="1:3" x14ac:dyDescent="0.2">
      <c r="A483" s="86">
        <v>39380</v>
      </c>
      <c r="B483" s="83">
        <v>2025.7</v>
      </c>
      <c r="C483" s="84">
        <f t="shared" si="4"/>
        <v>2010.3796666666672</v>
      </c>
    </row>
    <row r="484" spans="1:3" x14ac:dyDescent="0.2">
      <c r="A484" s="86">
        <v>39381</v>
      </c>
      <c r="B484" s="83">
        <v>2020.29</v>
      </c>
      <c r="C484" s="84">
        <f t="shared" si="4"/>
        <v>2009.8775555555558</v>
      </c>
    </row>
    <row r="485" spans="1:3" x14ac:dyDescent="0.2">
      <c r="A485" s="86">
        <v>39382</v>
      </c>
      <c r="B485" s="83">
        <v>2005.28</v>
      </c>
      <c r="C485" s="84">
        <f t="shared" si="4"/>
        <v>2009.2920555555559</v>
      </c>
    </row>
    <row r="486" spans="1:3" x14ac:dyDescent="0.2">
      <c r="A486" s="86">
        <v>39383</v>
      </c>
      <c r="B486" s="83">
        <v>2005.28</v>
      </c>
      <c r="C486" s="84">
        <f t="shared" si="4"/>
        <v>2008.7427222222229</v>
      </c>
    </row>
    <row r="487" spans="1:3" x14ac:dyDescent="0.2">
      <c r="A487" s="86">
        <v>39384</v>
      </c>
      <c r="B487" s="83">
        <v>2005.28</v>
      </c>
      <c r="C487" s="84">
        <f t="shared" si="4"/>
        <v>2008.1933888888898</v>
      </c>
    </row>
    <row r="488" spans="1:3" x14ac:dyDescent="0.2">
      <c r="A488" s="86">
        <v>39385</v>
      </c>
      <c r="B488" s="83">
        <v>1995.94</v>
      </c>
      <c r="C488" s="84">
        <f t="shared" si="4"/>
        <v>2007.6976111111119</v>
      </c>
    </row>
    <row r="489" spans="1:3" x14ac:dyDescent="0.2">
      <c r="A489" s="86">
        <v>39386</v>
      </c>
      <c r="B489" s="83">
        <v>1999.44</v>
      </c>
      <c r="C489" s="84">
        <f t="shared" si="4"/>
        <v>2007.2660555555567</v>
      </c>
    </row>
    <row r="490" spans="1:3" x14ac:dyDescent="0.2">
      <c r="A490" s="86">
        <v>39387</v>
      </c>
      <c r="B490" s="83">
        <v>1987.69</v>
      </c>
      <c r="C490" s="84">
        <f t="shared" si="4"/>
        <v>2006.8142777777789</v>
      </c>
    </row>
    <row r="491" spans="1:3" x14ac:dyDescent="0.2">
      <c r="A491" s="86">
        <v>39388</v>
      </c>
      <c r="B491" s="83">
        <v>2008.11</v>
      </c>
      <c r="C491" s="84">
        <f t="shared" si="4"/>
        <v>2006.4759444444453</v>
      </c>
    </row>
    <row r="492" spans="1:3" x14ac:dyDescent="0.2">
      <c r="A492" s="86">
        <v>39389</v>
      </c>
      <c r="B492" s="83">
        <v>2014.12</v>
      </c>
      <c r="C492" s="84">
        <f t="shared" si="4"/>
        <v>2006.1710000000007</v>
      </c>
    </row>
    <row r="493" spans="1:3" x14ac:dyDescent="0.2">
      <c r="A493" s="86">
        <v>39390</v>
      </c>
      <c r="B493" s="83">
        <v>2014.12</v>
      </c>
      <c r="C493" s="84">
        <f t="shared" si="4"/>
        <v>2005.7981111111123</v>
      </c>
    </row>
    <row r="494" spans="1:3" x14ac:dyDescent="0.2">
      <c r="A494" s="86">
        <v>39391</v>
      </c>
      <c r="B494" s="83">
        <v>2014.12</v>
      </c>
      <c r="C494" s="84">
        <f t="shared" si="4"/>
        <v>2005.465277777779</v>
      </c>
    </row>
    <row r="495" spans="1:3" x14ac:dyDescent="0.2">
      <c r="A495" s="86">
        <v>39392</v>
      </c>
      <c r="B495" s="83">
        <v>2014.12</v>
      </c>
      <c r="C495" s="84">
        <f t="shared" si="4"/>
        <v>2005.2908888888901</v>
      </c>
    </row>
    <row r="496" spans="1:3" x14ac:dyDescent="0.2">
      <c r="A496" s="86">
        <v>39393</v>
      </c>
      <c r="B496" s="83">
        <v>2012.89</v>
      </c>
      <c r="C496" s="84">
        <f t="shared" si="4"/>
        <v>2005.132555555557</v>
      </c>
    </row>
    <row r="497" spans="1:3" x14ac:dyDescent="0.2">
      <c r="A497" s="86">
        <v>39394</v>
      </c>
      <c r="B497" s="83">
        <v>2023.99</v>
      </c>
      <c r="C497" s="84">
        <f t="shared" si="4"/>
        <v>2005.1036111111125</v>
      </c>
    </row>
    <row r="498" spans="1:3" x14ac:dyDescent="0.2">
      <c r="A498" s="86">
        <v>39395</v>
      </c>
      <c r="B498" s="83">
        <v>2033.94</v>
      </c>
      <c r="C498" s="84">
        <f t="shared" si="4"/>
        <v>2005.1299444444455</v>
      </c>
    </row>
    <row r="499" spans="1:3" x14ac:dyDescent="0.2">
      <c r="A499" s="86">
        <v>39396</v>
      </c>
      <c r="B499" s="83">
        <v>2045.59</v>
      </c>
      <c r="C499" s="84">
        <f t="shared" si="4"/>
        <v>2005.2210000000011</v>
      </c>
    </row>
    <row r="500" spans="1:3" x14ac:dyDescent="0.2">
      <c r="A500" s="86">
        <v>39397</v>
      </c>
      <c r="B500" s="83">
        <v>2045.59</v>
      </c>
      <c r="C500" s="84">
        <f t="shared" si="4"/>
        <v>2005.4629444444456</v>
      </c>
    </row>
    <row r="501" spans="1:3" x14ac:dyDescent="0.2">
      <c r="A501" s="86">
        <v>39398</v>
      </c>
      <c r="B501" s="83">
        <v>2045.59</v>
      </c>
      <c r="C501" s="84">
        <f t="shared" si="4"/>
        <v>2005.7430555555566</v>
      </c>
    </row>
    <row r="502" spans="1:3" x14ac:dyDescent="0.2">
      <c r="A502" s="86">
        <v>39399</v>
      </c>
      <c r="B502" s="83">
        <v>2045.59</v>
      </c>
      <c r="C502" s="84">
        <f t="shared" ref="C502:C565" si="5">AVERAGE(B323:B502)</f>
        <v>2006.0629444444453</v>
      </c>
    </row>
    <row r="503" spans="1:3" x14ac:dyDescent="0.2">
      <c r="A503" s="86">
        <v>39400</v>
      </c>
      <c r="B503" s="83">
        <v>2051.88</v>
      </c>
      <c r="C503" s="84">
        <f t="shared" si="5"/>
        <v>2006.4043333333341</v>
      </c>
    </row>
    <row r="504" spans="1:3" x14ac:dyDescent="0.2">
      <c r="A504" s="86">
        <v>39401</v>
      </c>
      <c r="B504" s="83">
        <v>2032.04</v>
      </c>
      <c r="C504" s="84">
        <f t="shared" si="5"/>
        <v>2006.663833333334</v>
      </c>
    </row>
    <row r="505" spans="1:3" x14ac:dyDescent="0.2">
      <c r="A505" s="86">
        <v>39402</v>
      </c>
      <c r="B505" s="83">
        <v>2044.7</v>
      </c>
      <c r="C505" s="84">
        <f t="shared" si="5"/>
        <v>2006.9936666666677</v>
      </c>
    </row>
    <row r="506" spans="1:3" x14ac:dyDescent="0.2">
      <c r="A506" s="86">
        <v>39403</v>
      </c>
      <c r="B506" s="83">
        <v>2040.35</v>
      </c>
      <c r="C506" s="84">
        <f t="shared" si="5"/>
        <v>2007.2993333333336</v>
      </c>
    </row>
    <row r="507" spans="1:3" x14ac:dyDescent="0.2">
      <c r="A507" s="86">
        <v>39404</v>
      </c>
      <c r="B507" s="83">
        <v>2040.35</v>
      </c>
      <c r="C507" s="84">
        <f t="shared" si="5"/>
        <v>2007.6050000000005</v>
      </c>
    </row>
    <row r="508" spans="1:3" x14ac:dyDescent="0.2">
      <c r="A508" s="86">
        <v>39405</v>
      </c>
      <c r="B508" s="83">
        <v>2040.35</v>
      </c>
      <c r="C508" s="84">
        <f t="shared" si="5"/>
        <v>2008.0650555555558</v>
      </c>
    </row>
    <row r="509" spans="1:3" x14ac:dyDescent="0.2">
      <c r="A509" s="86">
        <v>39406</v>
      </c>
      <c r="B509" s="83">
        <v>2054.3000000000002</v>
      </c>
      <c r="C509" s="84">
        <f t="shared" si="5"/>
        <v>2008.5691666666671</v>
      </c>
    </row>
    <row r="510" spans="1:3" x14ac:dyDescent="0.2">
      <c r="A510" s="86">
        <v>39407</v>
      </c>
      <c r="B510" s="83">
        <v>2056.2800000000002</v>
      </c>
      <c r="C510" s="84">
        <f t="shared" si="5"/>
        <v>2009.089666666667</v>
      </c>
    </row>
    <row r="511" spans="1:3" x14ac:dyDescent="0.2">
      <c r="A511" s="86">
        <v>39408</v>
      </c>
      <c r="B511" s="83">
        <v>2074.6</v>
      </c>
      <c r="C511" s="84">
        <f t="shared" si="5"/>
        <v>2009.8677222222225</v>
      </c>
    </row>
    <row r="512" spans="1:3" x14ac:dyDescent="0.2">
      <c r="A512" s="86">
        <v>39409</v>
      </c>
      <c r="B512" s="83">
        <v>2074.6</v>
      </c>
      <c r="C512" s="84">
        <f t="shared" si="5"/>
        <v>2010.645777777778</v>
      </c>
    </row>
    <row r="513" spans="1:3" x14ac:dyDescent="0.2">
      <c r="A513" s="86">
        <v>39410</v>
      </c>
      <c r="B513" s="83">
        <v>2088.2399999999998</v>
      </c>
      <c r="C513" s="84">
        <f t="shared" si="5"/>
        <v>2011.4996111111111</v>
      </c>
    </row>
    <row r="514" spans="1:3" x14ac:dyDescent="0.2">
      <c r="A514" s="86">
        <v>39411</v>
      </c>
      <c r="B514" s="83">
        <v>2088.2399999999998</v>
      </c>
      <c r="C514" s="84">
        <f t="shared" si="5"/>
        <v>2012.3534444444444</v>
      </c>
    </row>
    <row r="515" spans="1:3" x14ac:dyDescent="0.2">
      <c r="A515" s="86">
        <v>39412</v>
      </c>
      <c r="B515" s="83">
        <v>2088.2399999999998</v>
      </c>
      <c r="C515" s="84">
        <f t="shared" si="5"/>
        <v>2013.316111111111</v>
      </c>
    </row>
    <row r="516" spans="1:3" x14ac:dyDescent="0.2">
      <c r="A516" s="86">
        <v>39413</v>
      </c>
      <c r="B516" s="83">
        <v>2089.11</v>
      </c>
      <c r="C516" s="84">
        <f t="shared" si="5"/>
        <v>2014.1965</v>
      </c>
    </row>
    <row r="517" spans="1:3" x14ac:dyDescent="0.2">
      <c r="A517" s="86">
        <v>39414</v>
      </c>
      <c r="B517" s="83">
        <v>2094.7399999999998</v>
      </c>
      <c r="C517" s="84">
        <f t="shared" si="5"/>
        <v>2015.2778888888886</v>
      </c>
    </row>
    <row r="518" spans="1:3" x14ac:dyDescent="0.2">
      <c r="A518" s="86">
        <v>39415</v>
      </c>
      <c r="B518" s="83">
        <v>2066.81</v>
      </c>
      <c r="C518" s="84">
        <f t="shared" si="5"/>
        <v>2016.2834999999998</v>
      </c>
    </row>
    <row r="519" spans="1:3" x14ac:dyDescent="0.2">
      <c r="A519" s="86">
        <v>39416</v>
      </c>
      <c r="B519" s="83">
        <v>2060.42</v>
      </c>
      <c r="C519" s="84">
        <f t="shared" si="5"/>
        <v>2017.253611111111</v>
      </c>
    </row>
    <row r="520" spans="1:3" x14ac:dyDescent="0.2">
      <c r="A520" s="86">
        <v>39417</v>
      </c>
      <c r="B520" s="83">
        <v>2043.11</v>
      </c>
      <c r="C520" s="84">
        <f t="shared" si="5"/>
        <v>2018.1275555555551</v>
      </c>
    </row>
    <row r="521" spans="1:3" x14ac:dyDescent="0.2">
      <c r="A521" s="86">
        <v>39418</v>
      </c>
      <c r="B521" s="83">
        <v>2043.11</v>
      </c>
      <c r="C521" s="84">
        <f t="shared" si="5"/>
        <v>2019.0222777777772</v>
      </c>
    </row>
    <row r="522" spans="1:3" x14ac:dyDescent="0.2">
      <c r="A522" s="86">
        <v>39419</v>
      </c>
      <c r="B522" s="83">
        <v>2043.11</v>
      </c>
      <c r="C522" s="84">
        <f t="shared" si="5"/>
        <v>2019.9402222222218</v>
      </c>
    </row>
    <row r="523" spans="1:3" x14ac:dyDescent="0.2">
      <c r="A523" s="86">
        <v>39420</v>
      </c>
      <c r="B523" s="83">
        <v>2052.1799999999998</v>
      </c>
      <c r="C523" s="84">
        <f t="shared" si="5"/>
        <v>2020.8583333333331</v>
      </c>
    </row>
    <row r="524" spans="1:3" x14ac:dyDescent="0.2">
      <c r="A524" s="86">
        <v>39421</v>
      </c>
      <c r="B524" s="83">
        <v>2057.4</v>
      </c>
      <c r="C524" s="84">
        <f t="shared" si="5"/>
        <v>2021.7289999999998</v>
      </c>
    </row>
    <row r="525" spans="1:3" x14ac:dyDescent="0.2">
      <c r="A525" s="86">
        <v>39422</v>
      </c>
      <c r="B525" s="83">
        <v>2036.6</v>
      </c>
      <c r="C525" s="84">
        <f t="shared" si="5"/>
        <v>2022.351555555555</v>
      </c>
    </row>
    <row r="526" spans="1:3" x14ac:dyDescent="0.2">
      <c r="A526" s="86">
        <v>39423</v>
      </c>
      <c r="B526" s="83">
        <v>2023.18</v>
      </c>
      <c r="C526" s="84">
        <f t="shared" si="5"/>
        <v>2022.8995555555553</v>
      </c>
    </row>
    <row r="527" spans="1:3" x14ac:dyDescent="0.2">
      <c r="A527" s="86">
        <v>39424</v>
      </c>
      <c r="B527" s="83">
        <v>2016.77</v>
      </c>
      <c r="C527" s="84">
        <f t="shared" si="5"/>
        <v>2023.4119444444443</v>
      </c>
    </row>
    <row r="528" spans="1:3" x14ac:dyDescent="0.2">
      <c r="A528" s="86">
        <v>39425</v>
      </c>
      <c r="B528" s="83">
        <v>2016.77</v>
      </c>
      <c r="C528" s="84">
        <f t="shared" si="5"/>
        <v>2023.9243333333329</v>
      </c>
    </row>
    <row r="529" spans="1:3" x14ac:dyDescent="0.2">
      <c r="A529" s="86">
        <v>39426</v>
      </c>
      <c r="B529" s="83">
        <v>2016.77</v>
      </c>
      <c r="C529" s="84">
        <f t="shared" si="5"/>
        <v>2024.3988333333332</v>
      </c>
    </row>
    <row r="530" spans="1:3" x14ac:dyDescent="0.2">
      <c r="A530" s="86">
        <v>39427</v>
      </c>
      <c r="B530" s="83">
        <v>2009.83</v>
      </c>
      <c r="C530" s="84">
        <f t="shared" si="5"/>
        <v>2024.7458333333334</v>
      </c>
    </row>
    <row r="531" spans="1:3" x14ac:dyDescent="0.2">
      <c r="A531" s="86">
        <v>39428</v>
      </c>
      <c r="B531" s="83">
        <v>2005.82</v>
      </c>
      <c r="C531" s="84">
        <f t="shared" si="5"/>
        <v>2025.083222222222</v>
      </c>
    </row>
    <row r="532" spans="1:3" x14ac:dyDescent="0.2">
      <c r="A532" s="86">
        <v>39429</v>
      </c>
      <c r="B532" s="83">
        <v>2003.9</v>
      </c>
      <c r="C532" s="84">
        <f t="shared" si="5"/>
        <v>2025.5479444444445</v>
      </c>
    </row>
    <row r="533" spans="1:3" x14ac:dyDescent="0.2">
      <c r="A533" s="86">
        <v>39430</v>
      </c>
      <c r="B533" s="83">
        <v>2017.36</v>
      </c>
      <c r="C533" s="84">
        <f t="shared" si="5"/>
        <v>2026.0874444444444</v>
      </c>
    </row>
    <row r="534" spans="1:3" x14ac:dyDescent="0.2">
      <c r="A534" s="86">
        <v>39431</v>
      </c>
      <c r="B534" s="83">
        <v>2009.85</v>
      </c>
      <c r="C534" s="84">
        <f t="shared" si="5"/>
        <v>2026.585222222222</v>
      </c>
    </row>
    <row r="535" spans="1:3" x14ac:dyDescent="0.2">
      <c r="A535" s="86">
        <v>39432</v>
      </c>
      <c r="B535" s="83">
        <v>2009.85</v>
      </c>
      <c r="C535" s="84">
        <f t="shared" si="5"/>
        <v>2027.0830000000001</v>
      </c>
    </row>
    <row r="536" spans="1:3" x14ac:dyDescent="0.2">
      <c r="A536" s="86">
        <v>39433</v>
      </c>
      <c r="B536" s="83">
        <v>2009.85</v>
      </c>
      <c r="C536" s="84">
        <f t="shared" si="5"/>
        <v>2027.7151111111107</v>
      </c>
    </row>
    <row r="537" spans="1:3" x14ac:dyDescent="0.2">
      <c r="A537" s="86">
        <v>39434</v>
      </c>
      <c r="B537" s="83">
        <v>2006.48</v>
      </c>
      <c r="C537" s="84">
        <f t="shared" si="5"/>
        <v>2028.278166666666</v>
      </c>
    </row>
    <row r="538" spans="1:3" x14ac:dyDescent="0.2">
      <c r="A538" s="86">
        <v>39435</v>
      </c>
      <c r="B538" s="83">
        <v>2007.98</v>
      </c>
      <c r="C538" s="84">
        <f t="shared" si="5"/>
        <v>2028.665999999999</v>
      </c>
    </row>
    <row r="539" spans="1:3" x14ac:dyDescent="0.2">
      <c r="A539" s="86">
        <v>39436</v>
      </c>
      <c r="B539" s="83">
        <v>2005.92</v>
      </c>
      <c r="C539" s="84">
        <f t="shared" si="5"/>
        <v>2029.0099444444434</v>
      </c>
    </row>
    <row r="540" spans="1:3" x14ac:dyDescent="0.2">
      <c r="A540" s="86">
        <v>39437</v>
      </c>
      <c r="B540" s="83">
        <v>2000.58</v>
      </c>
      <c r="C540" s="84">
        <f t="shared" si="5"/>
        <v>2029.3242222222211</v>
      </c>
    </row>
    <row r="541" spans="1:3" x14ac:dyDescent="0.2">
      <c r="A541" s="86">
        <v>39438</v>
      </c>
      <c r="B541" s="83">
        <v>1993.08</v>
      </c>
      <c r="C541" s="84">
        <f t="shared" si="5"/>
        <v>2029.5968333333326</v>
      </c>
    </row>
    <row r="542" spans="1:3" x14ac:dyDescent="0.2">
      <c r="A542" s="86">
        <v>39439</v>
      </c>
      <c r="B542" s="83">
        <v>1993.08</v>
      </c>
      <c r="C542" s="84">
        <f t="shared" si="5"/>
        <v>2029.7788333333324</v>
      </c>
    </row>
    <row r="543" spans="1:3" x14ac:dyDescent="0.2">
      <c r="A543" s="86">
        <v>39440</v>
      </c>
      <c r="B543" s="83">
        <v>1993.08</v>
      </c>
      <c r="C543" s="84">
        <f t="shared" si="5"/>
        <v>2029.9331111111103</v>
      </c>
    </row>
    <row r="544" spans="1:3" x14ac:dyDescent="0.2">
      <c r="A544" s="86">
        <v>39441</v>
      </c>
      <c r="B544" s="83">
        <v>1989.7</v>
      </c>
      <c r="C544" s="84">
        <f t="shared" si="5"/>
        <v>2029.9742777777772</v>
      </c>
    </row>
    <row r="545" spans="1:3" x14ac:dyDescent="0.2">
      <c r="A545" s="86">
        <v>39442</v>
      </c>
      <c r="B545" s="83">
        <v>1989.7</v>
      </c>
      <c r="C545" s="84">
        <f t="shared" si="5"/>
        <v>2030.1498888888884</v>
      </c>
    </row>
    <row r="546" spans="1:3" x14ac:dyDescent="0.2">
      <c r="A546" s="86">
        <v>39443</v>
      </c>
      <c r="B546" s="83">
        <v>1987.81</v>
      </c>
      <c r="C546" s="84">
        <f t="shared" si="5"/>
        <v>2030.3009999999992</v>
      </c>
    </row>
    <row r="547" spans="1:3" x14ac:dyDescent="0.2">
      <c r="A547" s="86">
        <v>39444</v>
      </c>
      <c r="B547" s="83">
        <v>2001.72</v>
      </c>
      <c r="C547" s="84">
        <f t="shared" si="5"/>
        <v>2030.5293888888884</v>
      </c>
    </row>
    <row r="548" spans="1:3" x14ac:dyDescent="0.2">
      <c r="A548" s="86">
        <v>39445</v>
      </c>
      <c r="B548" s="83">
        <v>2014.76</v>
      </c>
      <c r="C548" s="84">
        <f t="shared" si="5"/>
        <v>2030.8302222222217</v>
      </c>
    </row>
    <row r="549" spans="1:3" x14ac:dyDescent="0.2">
      <c r="A549" s="86">
        <v>39446</v>
      </c>
      <c r="B549" s="83">
        <v>2014.76</v>
      </c>
      <c r="C549" s="84">
        <f t="shared" si="5"/>
        <v>2031.1310555555551</v>
      </c>
    </row>
    <row r="550" spans="1:3" x14ac:dyDescent="0.2">
      <c r="A550" s="86">
        <v>39447</v>
      </c>
      <c r="B550" s="83">
        <v>2014.76</v>
      </c>
      <c r="C550" s="84">
        <f t="shared" si="5"/>
        <v>2031.4411111111103</v>
      </c>
    </row>
    <row r="551" spans="1:3" x14ac:dyDescent="0.2">
      <c r="A551" s="86">
        <v>39448</v>
      </c>
      <c r="B551" s="83">
        <v>2014.76</v>
      </c>
      <c r="C551" s="84">
        <f t="shared" si="5"/>
        <v>2031.7511666666658</v>
      </c>
    </row>
    <row r="552" spans="1:3" x14ac:dyDescent="0.2">
      <c r="A552" s="86">
        <v>39449</v>
      </c>
      <c r="B552" s="83">
        <v>2014.76</v>
      </c>
      <c r="C552" s="84">
        <f t="shared" si="5"/>
        <v>2032.0033888888881</v>
      </c>
    </row>
    <row r="553" spans="1:3" x14ac:dyDescent="0.2">
      <c r="A553" s="86">
        <v>39450</v>
      </c>
      <c r="B553" s="83">
        <v>2012.82</v>
      </c>
      <c r="C553" s="84">
        <f t="shared" si="5"/>
        <v>2032.2826666666658</v>
      </c>
    </row>
    <row r="554" spans="1:3" x14ac:dyDescent="0.2">
      <c r="A554" s="86">
        <v>39451</v>
      </c>
      <c r="B554" s="83">
        <v>2013.27</v>
      </c>
      <c r="C554" s="84">
        <f t="shared" si="5"/>
        <v>2032.5644444444438</v>
      </c>
    </row>
    <row r="555" spans="1:3" x14ac:dyDescent="0.2">
      <c r="A555" s="86">
        <v>39452</v>
      </c>
      <c r="B555" s="83">
        <v>2013.98</v>
      </c>
      <c r="C555" s="84">
        <f t="shared" si="5"/>
        <v>2032.8501666666659</v>
      </c>
    </row>
    <row r="556" spans="1:3" x14ac:dyDescent="0.2">
      <c r="A556" s="86">
        <v>39453</v>
      </c>
      <c r="B556" s="83">
        <v>2013.98</v>
      </c>
      <c r="C556" s="84">
        <f t="shared" si="5"/>
        <v>2033.2281666666656</v>
      </c>
    </row>
    <row r="557" spans="1:3" x14ac:dyDescent="0.2">
      <c r="A557" s="86">
        <v>39454</v>
      </c>
      <c r="B557" s="83">
        <v>2013.98</v>
      </c>
      <c r="C557" s="84">
        <f t="shared" si="5"/>
        <v>2033.5263333333323</v>
      </c>
    </row>
    <row r="558" spans="1:3" x14ac:dyDescent="0.2">
      <c r="A558" s="86">
        <v>39455</v>
      </c>
      <c r="B558" s="83">
        <v>2013.98</v>
      </c>
      <c r="C558" s="84">
        <f t="shared" si="5"/>
        <v>2033.7994444444437</v>
      </c>
    </row>
    <row r="559" spans="1:3" x14ac:dyDescent="0.2">
      <c r="A559" s="86">
        <v>39456</v>
      </c>
      <c r="B559" s="83">
        <v>2000.91</v>
      </c>
      <c r="C559" s="84">
        <f t="shared" si="5"/>
        <v>2034.057388888888</v>
      </c>
    </row>
    <row r="560" spans="1:3" x14ac:dyDescent="0.2">
      <c r="A560" s="86">
        <v>39457</v>
      </c>
      <c r="B560" s="83">
        <v>2004.7</v>
      </c>
      <c r="C560" s="84">
        <f t="shared" si="5"/>
        <v>2034.3276666666663</v>
      </c>
    </row>
    <row r="561" spans="1:3" x14ac:dyDescent="0.2">
      <c r="A561" s="86">
        <v>39458</v>
      </c>
      <c r="B561" s="83">
        <v>2003.74</v>
      </c>
      <c r="C561" s="84">
        <f t="shared" si="5"/>
        <v>2034.5926111111103</v>
      </c>
    </row>
    <row r="562" spans="1:3" x14ac:dyDescent="0.2">
      <c r="A562" s="86">
        <v>39459</v>
      </c>
      <c r="B562" s="83">
        <v>1985.35</v>
      </c>
      <c r="C562" s="84">
        <f t="shared" si="5"/>
        <v>2034.7553888888881</v>
      </c>
    </row>
    <row r="563" spans="1:3" x14ac:dyDescent="0.2">
      <c r="A563" s="86">
        <v>39460</v>
      </c>
      <c r="B563" s="83">
        <v>1985.35</v>
      </c>
      <c r="C563" s="84">
        <f t="shared" si="5"/>
        <v>2034.9938333333325</v>
      </c>
    </row>
    <row r="564" spans="1:3" x14ac:dyDescent="0.2">
      <c r="A564" s="86">
        <v>39461</v>
      </c>
      <c r="B564" s="83">
        <v>1985.35</v>
      </c>
      <c r="C564" s="84">
        <f t="shared" si="5"/>
        <v>2035.295555555555</v>
      </c>
    </row>
    <row r="565" spans="1:3" x14ac:dyDescent="0.2">
      <c r="A565" s="86">
        <v>39462</v>
      </c>
      <c r="B565" s="83">
        <v>1949.43</v>
      </c>
      <c r="C565" s="84">
        <f t="shared" si="5"/>
        <v>2035.4113333333325</v>
      </c>
    </row>
    <row r="566" spans="1:3" x14ac:dyDescent="0.2">
      <c r="A566" s="86">
        <v>39463</v>
      </c>
      <c r="B566" s="83">
        <v>1948.91</v>
      </c>
      <c r="C566" s="84">
        <f t="shared" ref="C566:C629" si="6">AVERAGE(B387:B566)</f>
        <v>2035.5661666666658</v>
      </c>
    </row>
    <row r="567" spans="1:3" x14ac:dyDescent="0.2">
      <c r="A567" s="86">
        <v>39464</v>
      </c>
      <c r="B567" s="83">
        <v>1960.49</v>
      </c>
      <c r="C567" s="84">
        <f t="shared" si="6"/>
        <v>2035.7853333333326</v>
      </c>
    </row>
    <row r="568" spans="1:3" x14ac:dyDescent="0.2">
      <c r="A568" s="86">
        <v>39465</v>
      </c>
      <c r="B568" s="83">
        <v>1947.6</v>
      </c>
      <c r="C568" s="84">
        <f t="shared" si="6"/>
        <v>2035.9328888888881</v>
      </c>
    </row>
    <row r="569" spans="1:3" x14ac:dyDescent="0.2">
      <c r="A569" s="86">
        <v>39466</v>
      </c>
      <c r="B569" s="83">
        <v>1968.13</v>
      </c>
      <c r="C569" s="84">
        <f t="shared" si="6"/>
        <v>2036.1944999999992</v>
      </c>
    </row>
    <row r="570" spans="1:3" x14ac:dyDescent="0.2">
      <c r="A570" s="86">
        <v>39467</v>
      </c>
      <c r="B570" s="83">
        <v>1968.13</v>
      </c>
      <c r="C570" s="84">
        <f t="shared" si="6"/>
        <v>2036.5013333333322</v>
      </c>
    </row>
    <row r="571" spans="1:3" x14ac:dyDescent="0.2">
      <c r="A571" s="86">
        <v>39468</v>
      </c>
      <c r="B571" s="83">
        <v>1968.13</v>
      </c>
      <c r="C571" s="84">
        <f t="shared" si="6"/>
        <v>2036.7896666666659</v>
      </c>
    </row>
    <row r="572" spans="1:3" x14ac:dyDescent="0.2">
      <c r="A572" s="86">
        <v>39469</v>
      </c>
      <c r="B572" s="83">
        <v>1968.13</v>
      </c>
      <c r="C572" s="84">
        <f t="shared" si="6"/>
        <v>2036.9699444444439</v>
      </c>
    </row>
    <row r="573" spans="1:3" x14ac:dyDescent="0.2">
      <c r="A573" s="86">
        <v>39470</v>
      </c>
      <c r="B573" s="83">
        <v>2007.41</v>
      </c>
      <c r="C573" s="84">
        <f t="shared" si="6"/>
        <v>2037.1134444444438</v>
      </c>
    </row>
    <row r="574" spans="1:3" x14ac:dyDescent="0.2">
      <c r="A574" s="86">
        <v>39471</v>
      </c>
      <c r="B574" s="83">
        <v>2005.08</v>
      </c>
      <c r="C574" s="84">
        <f t="shared" si="6"/>
        <v>2037.2299999999996</v>
      </c>
    </row>
    <row r="575" spans="1:3" x14ac:dyDescent="0.2">
      <c r="A575" s="86">
        <v>39472</v>
      </c>
      <c r="B575" s="83">
        <v>1970.65</v>
      </c>
      <c r="C575" s="84">
        <f t="shared" si="6"/>
        <v>2037.1552777777772</v>
      </c>
    </row>
    <row r="576" spans="1:3" x14ac:dyDescent="0.2">
      <c r="A576" s="86">
        <v>39473</v>
      </c>
      <c r="B576" s="83">
        <v>1961.3</v>
      </c>
      <c r="C576" s="84">
        <f t="shared" si="6"/>
        <v>2037.0286111111106</v>
      </c>
    </row>
    <row r="577" spans="1:3" x14ac:dyDescent="0.2">
      <c r="A577" s="86">
        <v>39474</v>
      </c>
      <c r="B577" s="83">
        <v>1961.3</v>
      </c>
      <c r="C577" s="84">
        <f t="shared" si="6"/>
        <v>2036.970277777777</v>
      </c>
    </row>
    <row r="578" spans="1:3" x14ac:dyDescent="0.2">
      <c r="A578" s="86">
        <v>39475</v>
      </c>
      <c r="B578" s="83">
        <v>1961.3</v>
      </c>
      <c r="C578" s="84">
        <f t="shared" si="6"/>
        <v>2036.9858333333325</v>
      </c>
    </row>
    <row r="579" spans="1:3" x14ac:dyDescent="0.2">
      <c r="A579" s="86">
        <v>39476</v>
      </c>
      <c r="B579" s="83">
        <v>1969.65</v>
      </c>
      <c r="C579" s="84">
        <f t="shared" si="6"/>
        <v>2036.9772222222214</v>
      </c>
    </row>
    <row r="580" spans="1:3" x14ac:dyDescent="0.2">
      <c r="A580" s="86">
        <v>39477</v>
      </c>
      <c r="B580" s="83">
        <v>1946.54</v>
      </c>
      <c r="C580" s="84">
        <f t="shared" si="6"/>
        <v>2036.915333333332</v>
      </c>
    </row>
    <row r="581" spans="1:3" x14ac:dyDescent="0.2">
      <c r="A581" s="86">
        <v>39478</v>
      </c>
      <c r="B581" s="83">
        <v>1939.6</v>
      </c>
      <c r="C581" s="84">
        <f t="shared" si="6"/>
        <v>2036.7814999999982</v>
      </c>
    </row>
    <row r="582" spans="1:3" x14ac:dyDescent="0.2">
      <c r="A582" s="86">
        <v>39479</v>
      </c>
      <c r="B582" s="83">
        <v>1939.77</v>
      </c>
      <c r="C582" s="84">
        <f t="shared" si="6"/>
        <v>2036.6486111111094</v>
      </c>
    </row>
    <row r="583" spans="1:3" x14ac:dyDescent="0.2">
      <c r="A583" s="86">
        <v>39480</v>
      </c>
      <c r="B583" s="83">
        <v>1921.94</v>
      </c>
      <c r="C583" s="84">
        <f t="shared" si="6"/>
        <v>2036.4166666666647</v>
      </c>
    </row>
    <row r="584" spans="1:3" x14ac:dyDescent="0.2">
      <c r="A584" s="86">
        <v>39481</v>
      </c>
      <c r="B584" s="83">
        <v>1921.94</v>
      </c>
      <c r="C584" s="84">
        <f t="shared" si="6"/>
        <v>2036.1113888888869</v>
      </c>
    </row>
    <row r="585" spans="1:3" x14ac:dyDescent="0.2">
      <c r="A585" s="86">
        <v>39482</v>
      </c>
      <c r="B585" s="83">
        <v>1921.94</v>
      </c>
      <c r="C585" s="84">
        <f t="shared" si="6"/>
        <v>2035.806111111109</v>
      </c>
    </row>
    <row r="586" spans="1:3" x14ac:dyDescent="0.2">
      <c r="A586" s="86">
        <v>39483</v>
      </c>
      <c r="B586" s="83">
        <v>1917.26</v>
      </c>
      <c r="C586" s="84">
        <f t="shared" si="6"/>
        <v>2035.582111111109</v>
      </c>
    </row>
    <row r="587" spans="1:3" x14ac:dyDescent="0.2">
      <c r="A587" s="86">
        <v>39484</v>
      </c>
      <c r="B587" s="83">
        <v>1928.3</v>
      </c>
      <c r="C587" s="84">
        <f t="shared" si="6"/>
        <v>2035.2843333333315</v>
      </c>
    </row>
    <row r="588" spans="1:3" x14ac:dyDescent="0.2">
      <c r="A588" s="86">
        <v>39485</v>
      </c>
      <c r="B588" s="83">
        <v>1929.7</v>
      </c>
      <c r="C588" s="84">
        <f t="shared" si="6"/>
        <v>2034.8560555555537</v>
      </c>
    </row>
    <row r="589" spans="1:3" x14ac:dyDescent="0.2">
      <c r="A589" s="86">
        <v>39486</v>
      </c>
      <c r="B589" s="83">
        <v>1935.49</v>
      </c>
      <c r="C589" s="84">
        <f t="shared" si="6"/>
        <v>2034.4599444444427</v>
      </c>
    </row>
    <row r="590" spans="1:3" x14ac:dyDescent="0.2">
      <c r="A590" s="86">
        <v>39487</v>
      </c>
      <c r="B590" s="83">
        <v>1923.08</v>
      </c>
      <c r="C590" s="84">
        <f t="shared" si="6"/>
        <v>2033.9948888888873</v>
      </c>
    </row>
    <row r="591" spans="1:3" x14ac:dyDescent="0.2">
      <c r="A591" s="86">
        <v>39488</v>
      </c>
      <c r="B591" s="83">
        <v>1923.08</v>
      </c>
      <c r="C591" s="84">
        <f t="shared" si="6"/>
        <v>2033.58211111111</v>
      </c>
    </row>
    <row r="592" spans="1:3" x14ac:dyDescent="0.2">
      <c r="A592" s="86">
        <v>39489</v>
      </c>
      <c r="B592" s="83">
        <v>1923.08</v>
      </c>
      <c r="C592" s="84">
        <f t="shared" si="6"/>
        <v>2033.0642222222211</v>
      </c>
    </row>
    <row r="593" spans="1:3" x14ac:dyDescent="0.2">
      <c r="A593" s="86">
        <v>39490</v>
      </c>
      <c r="B593" s="83">
        <v>1912.8</v>
      </c>
      <c r="C593" s="84">
        <f t="shared" si="6"/>
        <v>2032.3106666666656</v>
      </c>
    </row>
    <row r="594" spans="1:3" x14ac:dyDescent="0.2">
      <c r="A594" s="86">
        <v>39491</v>
      </c>
      <c r="B594" s="83">
        <v>1901.38</v>
      </c>
      <c r="C594" s="84">
        <f t="shared" si="6"/>
        <v>2031.0716666666656</v>
      </c>
    </row>
    <row r="595" spans="1:3" x14ac:dyDescent="0.2">
      <c r="A595" s="86">
        <v>39492</v>
      </c>
      <c r="B595" s="83">
        <v>1898.4</v>
      </c>
      <c r="C595" s="84">
        <f t="shared" si="6"/>
        <v>2029.8764444444432</v>
      </c>
    </row>
    <row r="596" spans="1:3" x14ac:dyDescent="0.2">
      <c r="A596" s="86">
        <v>39493</v>
      </c>
      <c r="B596" s="83">
        <v>1894.87</v>
      </c>
      <c r="C596" s="84">
        <f t="shared" si="6"/>
        <v>2028.66161111111</v>
      </c>
    </row>
    <row r="597" spans="1:3" x14ac:dyDescent="0.2">
      <c r="A597" s="86">
        <v>39494</v>
      </c>
      <c r="B597" s="83">
        <v>1905.37</v>
      </c>
      <c r="C597" s="84">
        <f t="shared" si="6"/>
        <v>2027.5051111111097</v>
      </c>
    </row>
    <row r="598" spans="1:3" x14ac:dyDescent="0.2">
      <c r="A598" s="86">
        <v>39495</v>
      </c>
      <c r="B598" s="83">
        <v>1905.37</v>
      </c>
      <c r="C598" s="84">
        <f t="shared" si="6"/>
        <v>2026.3486111111099</v>
      </c>
    </row>
    <row r="599" spans="1:3" x14ac:dyDescent="0.2">
      <c r="A599" s="86">
        <v>39496</v>
      </c>
      <c r="B599" s="83">
        <v>1905.37</v>
      </c>
      <c r="C599" s="84">
        <f t="shared" si="6"/>
        <v>2024.9621111111098</v>
      </c>
    </row>
    <row r="600" spans="1:3" x14ac:dyDescent="0.2">
      <c r="A600" s="86">
        <v>39497</v>
      </c>
      <c r="B600" s="83">
        <v>1905.37</v>
      </c>
      <c r="C600" s="84">
        <f t="shared" si="6"/>
        <v>2023.6972777777762</v>
      </c>
    </row>
    <row r="601" spans="1:3" x14ac:dyDescent="0.2">
      <c r="A601" s="86">
        <v>39498</v>
      </c>
      <c r="B601" s="83">
        <v>1890.74</v>
      </c>
      <c r="C601" s="84">
        <f t="shared" si="6"/>
        <v>2022.3228888888873</v>
      </c>
    </row>
    <row r="602" spans="1:3" x14ac:dyDescent="0.2">
      <c r="A602" s="86">
        <v>39499</v>
      </c>
      <c r="B602" s="83">
        <v>1910.81</v>
      </c>
      <c r="C602" s="84">
        <f t="shared" si="6"/>
        <v>2021.1153333333318</v>
      </c>
    </row>
    <row r="603" spans="1:3" x14ac:dyDescent="0.2">
      <c r="A603" s="86">
        <v>39500</v>
      </c>
      <c r="B603" s="83">
        <v>1895.85</v>
      </c>
      <c r="C603" s="84">
        <f t="shared" si="6"/>
        <v>2019.8246666666651</v>
      </c>
    </row>
    <row r="604" spans="1:3" x14ac:dyDescent="0.2">
      <c r="A604" s="86">
        <v>39501</v>
      </c>
      <c r="B604" s="83">
        <v>1892</v>
      </c>
      <c r="C604" s="84">
        <f t="shared" si="6"/>
        <v>2018.5126111111097</v>
      </c>
    </row>
    <row r="605" spans="1:3" x14ac:dyDescent="0.2">
      <c r="A605" s="86">
        <v>39502</v>
      </c>
      <c r="B605" s="83">
        <v>1892</v>
      </c>
      <c r="C605" s="84">
        <f t="shared" si="6"/>
        <v>2017.2784444444428</v>
      </c>
    </row>
    <row r="606" spans="1:3" x14ac:dyDescent="0.2">
      <c r="A606" s="86">
        <v>39503</v>
      </c>
      <c r="B606" s="83">
        <v>1892</v>
      </c>
      <c r="C606" s="84">
        <f t="shared" si="6"/>
        <v>2015.8598888888871</v>
      </c>
    </row>
    <row r="607" spans="1:3" x14ac:dyDescent="0.2">
      <c r="A607" s="86">
        <v>39504</v>
      </c>
      <c r="B607" s="83">
        <v>1887.97</v>
      </c>
      <c r="C607" s="84">
        <f t="shared" si="6"/>
        <v>2014.3449999999987</v>
      </c>
    </row>
    <row r="608" spans="1:3" x14ac:dyDescent="0.2">
      <c r="A608" s="86">
        <v>39505</v>
      </c>
      <c r="B608" s="83">
        <v>1879.19</v>
      </c>
      <c r="C608" s="84">
        <f t="shared" si="6"/>
        <v>2012.7117777777764</v>
      </c>
    </row>
    <row r="609" spans="1:3" x14ac:dyDescent="0.2">
      <c r="A609" s="86">
        <v>39506</v>
      </c>
      <c r="B609" s="83">
        <v>1854.87</v>
      </c>
      <c r="C609" s="84">
        <f t="shared" si="6"/>
        <v>2011.0111111111098</v>
      </c>
    </row>
    <row r="610" spans="1:3" x14ac:dyDescent="0.2">
      <c r="A610" s="86">
        <v>39507</v>
      </c>
      <c r="B610" s="83">
        <v>1843.59</v>
      </c>
      <c r="C610" s="84">
        <f t="shared" si="6"/>
        <v>2009.2477777777769</v>
      </c>
    </row>
    <row r="611" spans="1:3" x14ac:dyDescent="0.2">
      <c r="A611" s="86">
        <v>39508</v>
      </c>
      <c r="B611" s="83">
        <v>1845.17</v>
      </c>
      <c r="C611" s="84">
        <f t="shared" si="6"/>
        <v>2007.493222222221</v>
      </c>
    </row>
    <row r="612" spans="1:3" x14ac:dyDescent="0.2">
      <c r="A612" s="86">
        <v>39509</v>
      </c>
      <c r="B612" s="83">
        <v>1845.17</v>
      </c>
      <c r="C612" s="84">
        <f t="shared" si="6"/>
        <v>2005.7386666666657</v>
      </c>
    </row>
    <row r="613" spans="1:3" x14ac:dyDescent="0.2">
      <c r="A613" s="86">
        <v>39510</v>
      </c>
      <c r="B613" s="83">
        <v>1845.17</v>
      </c>
      <c r="C613" s="84">
        <f t="shared" si="6"/>
        <v>2003.9809444444436</v>
      </c>
    </row>
    <row r="614" spans="1:3" x14ac:dyDescent="0.2">
      <c r="A614" s="86">
        <v>39511</v>
      </c>
      <c r="B614" s="83">
        <v>1849.46</v>
      </c>
      <c r="C614" s="84">
        <f t="shared" si="6"/>
        <v>2002.1748333333326</v>
      </c>
    </row>
    <row r="615" spans="1:3" x14ac:dyDescent="0.2">
      <c r="A615" s="86">
        <v>39512</v>
      </c>
      <c r="B615" s="83">
        <v>1841.61</v>
      </c>
      <c r="C615" s="84">
        <f t="shared" si="6"/>
        <v>2000.3693333333326</v>
      </c>
    </row>
    <row r="616" spans="1:3" x14ac:dyDescent="0.2">
      <c r="A616" s="86">
        <v>39513</v>
      </c>
      <c r="B616" s="83">
        <v>1856.69</v>
      </c>
      <c r="C616" s="84">
        <f t="shared" si="6"/>
        <v>1998.5120555555552</v>
      </c>
    </row>
    <row r="617" spans="1:3" x14ac:dyDescent="0.2">
      <c r="A617" s="86">
        <v>39514</v>
      </c>
      <c r="B617" s="83">
        <v>1880.12</v>
      </c>
      <c r="C617" s="84">
        <f t="shared" si="6"/>
        <v>1996.7849444444439</v>
      </c>
    </row>
    <row r="618" spans="1:3" x14ac:dyDescent="0.2">
      <c r="A618" s="86">
        <v>39515</v>
      </c>
      <c r="B618" s="83">
        <v>1902.17</v>
      </c>
      <c r="C618" s="84">
        <f t="shared" si="6"/>
        <v>1995.1803333333328</v>
      </c>
    </row>
    <row r="619" spans="1:3" x14ac:dyDescent="0.2">
      <c r="A619" s="86">
        <v>39516</v>
      </c>
      <c r="B619" s="83">
        <v>1902.17</v>
      </c>
      <c r="C619" s="84">
        <f t="shared" si="6"/>
        <v>1993.5554444444438</v>
      </c>
    </row>
    <row r="620" spans="1:3" x14ac:dyDescent="0.2">
      <c r="A620" s="86">
        <v>39517</v>
      </c>
      <c r="B620" s="83">
        <v>1902.17</v>
      </c>
      <c r="C620" s="84">
        <f t="shared" si="6"/>
        <v>1991.9792222222213</v>
      </c>
    </row>
    <row r="621" spans="1:3" x14ac:dyDescent="0.2">
      <c r="A621" s="86">
        <v>39518</v>
      </c>
      <c r="B621" s="83">
        <v>1864.78</v>
      </c>
      <c r="C621" s="84">
        <f t="shared" si="6"/>
        <v>1990.215666666666</v>
      </c>
    </row>
    <row r="622" spans="1:3" x14ac:dyDescent="0.2">
      <c r="A622" s="86">
        <v>39519</v>
      </c>
      <c r="B622" s="83">
        <v>1865.98</v>
      </c>
      <c r="C622" s="84">
        <f t="shared" si="6"/>
        <v>1988.5947222222214</v>
      </c>
    </row>
    <row r="623" spans="1:3" x14ac:dyDescent="0.2">
      <c r="A623" s="86">
        <v>39520</v>
      </c>
      <c r="B623" s="83">
        <v>1853.41</v>
      </c>
      <c r="C623" s="84">
        <f t="shared" si="6"/>
        <v>1987.0664444444435</v>
      </c>
    </row>
    <row r="624" spans="1:3" x14ac:dyDescent="0.2">
      <c r="A624" s="86">
        <v>39521</v>
      </c>
      <c r="B624" s="83">
        <v>1856.01</v>
      </c>
      <c r="C624" s="84">
        <f t="shared" si="6"/>
        <v>1985.5526111111103</v>
      </c>
    </row>
    <row r="625" spans="1:3" x14ac:dyDescent="0.2">
      <c r="A625" s="86">
        <v>39522</v>
      </c>
      <c r="B625" s="83">
        <v>1843.95</v>
      </c>
      <c r="C625" s="84">
        <f t="shared" si="6"/>
        <v>1983.9717777777771</v>
      </c>
    </row>
    <row r="626" spans="1:3" x14ac:dyDescent="0.2">
      <c r="A626" s="86">
        <v>39523</v>
      </c>
      <c r="B626" s="83">
        <v>1843.95</v>
      </c>
      <c r="C626" s="84">
        <f t="shared" si="6"/>
        <v>1982.3789444444435</v>
      </c>
    </row>
    <row r="627" spans="1:3" x14ac:dyDescent="0.2">
      <c r="A627" s="86">
        <v>39524</v>
      </c>
      <c r="B627" s="83">
        <v>1843.95</v>
      </c>
      <c r="C627" s="84">
        <f t="shared" si="6"/>
        <v>1980.8211111111104</v>
      </c>
    </row>
    <row r="628" spans="1:3" x14ac:dyDescent="0.2">
      <c r="A628" s="86">
        <v>39525</v>
      </c>
      <c r="B628" s="83">
        <v>1857.55</v>
      </c>
      <c r="C628" s="84">
        <f t="shared" si="6"/>
        <v>1979.7226111111102</v>
      </c>
    </row>
    <row r="629" spans="1:3" x14ac:dyDescent="0.2">
      <c r="A629" s="86">
        <v>39526</v>
      </c>
      <c r="B629" s="83">
        <v>1823.11</v>
      </c>
      <c r="C629" s="84">
        <f t="shared" si="6"/>
        <v>1978.5030555555547</v>
      </c>
    </row>
    <row r="630" spans="1:3" x14ac:dyDescent="0.2">
      <c r="A630" s="86">
        <v>39527</v>
      </c>
      <c r="B630" s="83">
        <v>1815.65</v>
      </c>
      <c r="C630" s="84">
        <f t="shared" ref="C630:C693" si="7">AVERAGE(B451:B630)</f>
        <v>1977.3326111111107</v>
      </c>
    </row>
    <row r="631" spans="1:3" x14ac:dyDescent="0.2">
      <c r="A631" s="86">
        <v>39528</v>
      </c>
      <c r="B631" s="83">
        <v>1815.65</v>
      </c>
      <c r="C631" s="84">
        <f t="shared" si="7"/>
        <v>1976.1621666666663</v>
      </c>
    </row>
    <row r="632" spans="1:3" x14ac:dyDescent="0.2">
      <c r="A632" s="86">
        <v>39529</v>
      </c>
      <c r="B632" s="83">
        <v>1815.65</v>
      </c>
      <c r="C632" s="84">
        <f t="shared" si="7"/>
        <v>1974.9917222222223</v>
      </c>
    </row>
    <row r="633" spans="1:3" x14ac:dyDescent="0.2">
      <c r="A633" s="86">
        <v>39530</v>
      </c>
      <c r="B633" s="83">
        <v>1815.65</v>
      </c>
      <c r="C633" s="84">
        <f t="shared" si="7"/>
        <v>1973.8067222222223</v>
      </c>
    </row>
    <row r="634" spans="1:3" x14ac:dyDescent="0.2">
      <c r="A634" s="86">
        <v>39531</v>
      </c>
      <c r="B634" s="83">
        <v>1815.65</v>
      </c>
      <c r="C634" s="84">
        <f t="shared" si="7"/>
        <v>1972.5297222222225</v>
      </c>
    </row>
    <row r="635" spans="1:3" x14ac:dyDescent="0.2">
      <c r="A635" s="86">
        <v>39532</v>
      </c>
      <c r="B635" s="83">
        <v>1815.65</v>
      </c>
      <c r="C635" s="84">
        <f t="shared" si="7"/>
        <v>1971.4530000000002</v>
      </c>
    </row>
    <row r="636" spans="1:3" x14ac:dyDescent="0.2">
      <c r="A636" s="86">
        <v>39533</v>
      </c>
      <c r="B636" s="83">
        <v>1835.01</v>
      </c>
      <c r="C636" s="84">
        <f t="shared" si="7"/>
        <v>1970.4631666666673</v>
      </c>
    </row>
    <row r="637" spans="1:3" x14ac:dyDescent="0.2">
      <c r="A637" s="86">
        <v>39534</v>
      </c>
      <c r="B637" s="83">
        <v>1821.31</v>
      </c>
      <c r="C637" s="84">
        <f t="shared" si="7"/>
        <v>1969.3416111111117</v>
      </c>
    </row>
    <row r="638" spans="1:3" x14ac:dyDescent="0.2">
      <c r="A638" s="86">
        <v>39535</v>
      </c>
      <c r="B638" s="83">
        <v>1810.68</v>
      </c>
      <c r="C638" s="84">
        <f t="shared" si="7"/>
        <v>1968.1610000000005</v>
      </c>
    </row>
    <row r="639" spans="1:3" x14ac:dyDescent="0.2">
      <c r="A639" s="86">
        <v>39536</v>
      </c>
      <c r="B639" s="83">
        <v>1821.6</v>
      </c>
      <c r="C639" s="84">
        <f t="shared" si="7"/>
        <v>1967.0410555555559</v>
      </c>
    </row>
    <row r="640" spans="1:3" x14ac:dyDescent="0.2">
      <c r="A640" s="86">
        <v>39537</v>
      </c>
      <c r="B640" s="83">
        <v>1821.6</v>
      </c>
      <c r="C640" s="84">
        <f t="shared" si="7"/>
        <v>1965.9624444444444</v>
      </c>
    </row>
    <row r="641" spans="1:3" x14ac:dyDescent="0.2">
      <c r="A641" s="86">
        <v>39538</v>
      </c>
      <c r="B641" s="83">
        <v>1821.6</v>
      </c>
      <c r="C641" s="84">
        <f t="shared" si="7"/>
        <v>1964.8969444444442</v>
      </c>
    </row>
    <row r="642" spans="1:3" x14ac:dyDescent="0.2">
      <c r="A642" s="86">
        <v>39539</v>
      </c>
      <c r="B642" s="83">
        <v>1834.96</v>
      </c>
      <c r="C642" s="84">
        <f t="shared" si="7"/>
        <v>1963.8817777777779</v>
      </c>
    </row>
    <row r="643" spans="1:3" x14ac:dyDescent="0.2">
      <c r="A643" s="86">
        <v>39540</v>
      </c>
      <c r="B643" s="83">
        <v>1827.94</v>
      </c>
      <c r="C643" s="84">
        <f t="shared" si="7"/>
        <v>1962.823388888889</v>
      </c>
    </row>
    <row r="644" spans="1:3" x14ac:dyDescent="0.2">
      <c r="A644" s="86">
        <v>39541</v>
      </c>
      <c r="B644" s="83">
        <v>1826.34</v>
      </c>
      <c r="C644" s="84">
        <f t="shared" si="7"/>
        <v>1961.8588888888892</v>
      </c>
    </row>
    <row r="645" spans="1:3" x14ac:dyDescent="0.2">
      <c r="A645" s="86">
        <v>39542</v>
      </c>
      <c r="B645" s="83">
        <v>1824.39</v>
      </c>
      <c r="C645" s="84">
        <f t="shared" si="7"/>
        <v>1960.8835555555559</v>
      </c>
    </row>
    <row r="646" spans="1:3" x14ac:dyDescent="0.2">
      <c r="A646" s="86">
        <v>39543</v>
      </c>
      <c r="B646" s="83">
        <v>1816.28</v>
      </c>
      <c r="C646" s="84">
        <f t="shared" si="7"/>
        <v>1959.8631666666672</v>
      </c>
    </row>
    <row r="647" spans="1:3" x14ac:dyDescent="0.2">
      <c r="A647" s="86">
        <v>39544</v>
      </c>
      <c r="B647" s="83">
        <v>1816.28</v>
      </c>
      <c r="C647" s="84">
        <f t="shared" si="7"/>
        <v>1958.8427777777786</v>
      </c>
    </row>
    <row r="648" spans="1:3" x14ac:dyDescent="0.2">
      <c r="A648" s="86">
        <v>39545</v>
      </c>
      <c r="B648" s="83">
        <v>1816.28</v>
      </c>
      <c r="C648" s="84">
        <f t="shared" si="7"/>
        <v>1957.9991666666674</v>
      </c>
    </row>
    <row r="649" spans="1:3" x14ac:dyDescent="0.2">
      <c r="A649" s="86">
        <v>39546</v>
      </c>
      <c r="B649" s="83">
        <v>1811.23</v>
      </c>
      <c r="C649" s="84">
        <f t="shared" si="7"/>
        <v>1957.1015000000007</v>
      </c>
    </row>
    <row r="650" spans="1:3" x14ac:dyDescent="0.2">
      <c r="A650" s="86">
        <v>39547</v>
      </c>
      <c r="B650" s="83">
        <v>1812.85</v>
      </c>
      <c r="C650" s="84">
        <f t="shared" si="7"/>
        <v>1956.2671666666674</v>
      </c>
    </row>
    <row r="651" spans="1:3" x14ac:dyDescent="0.2">
      <c r="A651" s="86">
        <v>39548</v>
      </c>
      <c r="B651" s="83">
        <v>1799.07</v>
      </c>
      <c r="C651" s="84">
        <f t="shared" si="7"/>
        <v>1955.2677222222228</v>
      </c>
    </row>
    <row r="652" spans="1:3" x14ac:dyDescent="0.2">
      <c r="A652" s="86">
        <v>39549</v>
      </c>
      <c r="B652" s="83">
        <v>1791.63</v>
      </c>
      <c r="C652" s="84">
        <f t="shared" si="7"/>
        <v>1954.2269444444453</v>
      </c>
    </row>
    <row r="653" spans="1:3" x14ac:dyDescent="0.2">
      <c r="A653" s="86">
        <v>39550</v>
      </c>
      <c r="B653" s="83">
        <v>1792.49</v>
      </c>
      <c r="C653" s="84">
        <f t="shared" si="7"/>
        <v>1953.190944444445</v>
      </c>
    </row>
    <row r="654" spans="1:3" x14ac:dyDescent="0.2">
      <c r="A654" s="86">
        <v>39551</v>
      </c>
      <c r="B654" s="83">
        <v>1792.49</v>
      </c>
      <c r="C654" s="84">
        <f t="shared" si="7"/>
        <v>1952.1549444444449</v>
      </c>
    </row>
    <row r="655" spans="1:3" x14ac:dyDescent="0.2">
      <c r="A655" s="86">
        <v>39552</v>
      </c>
      <c r="B655" s="83">
        <v>1792.49</v>
      </c>
      <c r="C655" s="84">
        <f t="shared" si="7"/>
        <v>1950.9766666666669</v>
      </c>
    </row>
    <row r="656" spans="1:3" x14ac:dyDescent="0.2">
      <c r="A656" s="86">
        <v>39553</v>
      </c>
      <c r="B656" s="83">
        <v>1792.69</v>
      </c>
      <c r="C656" s="84">
        <f t="shared" si="7"/>
        <v>1949.8579444444447</v>
      </c>
    </row>
    <row r="657" spans="1:3" x14ac:dyDescent="0.2">
      <c r="A657" s="86">
        <v>39554</v>
      </c>
      <c r="B657" s="83">
        <v>1797.89</v>
      </c>
      <c r="C657" s="84">
        <f t="shared" si="7"/>
        <v>1948.6320555555562</v>
      </c>
    </row>
    <row r="658" spans="1:3" x14ac:dyDescent="0.2">
      <c r="A658" s="86">
        <v>39555</v>
      </c>
      <c r="B658" s="83">
        <v>1798.89</v>
      </c>
      <c r="C658" s="84">
        <f t="shared" si="7"/>
        <v>1947.4745555555564</v>
      </c>
    </row>
    <row r="659" spans="1:3" x14ac:dyDescent="0.2">
      <c r="A659" s="86">
        <v>39556</v>
      </c>
      <c r="B659" s="83">
        <v>1792.87</v>
      </c>
      <c r="C659" s="84">
        <f t="shared" si="7"/>
        <v>1946.2836111111117</v>
      </c>
    </row>
    <row r="660" spans="1:3" x14ac:dyDescent="0.2">
      <c r="A660" s="86">
        <v>39557</v>
      </c>
      <c r="B660" s="83">
        <v>1785.17</v>
      </c>
      <c r="C660" s="84">
        <f t="shared" si="7"/>
        <v>1945.0498888888894</v>
      </c>
    </row>
    <row r="661" spans="1:3" x14ac:dyDescent="0.2">
      <c r="A661" s="86">
        <v>39558</v>
      </c>
      <c r="B661" s="83">
        <v>1785.17</v>
      </c>
      <c r="C661" s="84">
        <f t="shared" si="7"/>
        <v>1943.7299444444452</v>
      </c>
    </row>
    <row r="662" spans="1:3" x14ac:dyDescent="0.2">
      <c r="A662" s="86">
        <v>39559</v>
      </c>
      <c r="B662" s="83">
        <v>1785.17</v>
      </c>
      <c r="C662" s="84">
        <f t="shared" si="7"/>
        <v>1942.4993888888894</v>
      </c>
    </row>
    <row r="663" spans="1:3" x14ac:dyDescent="0.2">
      <c r="A663" s="86">
        <v>39560</v>
      </c>
      <c r="B663" s="83">
        <v>1780.79</v>
      </c>
      <c r="C663" s="84">
        <f t="shared" si="7"/>
        <v>1941.1387777777779</v>
      </c>
    </row>
    <row r="664" spans="1:3" x14ac:dyDescent="0.2">
      <c r="A664" s="86">
        <v>39561</v>
      </c>
      <c r="B664" s="83">
        <v>1775.08</v>
      </c>
      <c r="C664" s="84">
        <f t="shared" si="7"/>
        <v>1939.7765000000004</v>
      </c>
    </row>
    <row r="665" spans="1:3" x14ac:dyDescent="0.2">
      <c r="A665" s="86">
        <v>39562</v>
      </c>
      <c r="B665" s="83">
        <v>1765.3</v>
      </c>
      <c r="C665" s="84">
        <f t="shared" si="7"/>
        <v>1938.4432777777779</v>
      </c>
    </row>
    <row r="666" spans="1:3" x14ac:dyDescent="0.2">
      <c r="A666" s="86">
        <v>39563</v>
      </c>
      <c r="B666" s="83">
        <v>1765.75</v>
      </c>
      <c r="C666" s="84">
        <f t="shared" si="7"/>
        <v>1937.1125555555559</v>
      </c>
    </row>
    <row r="667" spans="1:3" x14ac:dyDescent="0.2">
      <c r="A667" s="86">
        <v>39564</v>
      </c>
      <c r="B667" s="83">
        <v>1775.22</v>
      </c>
      <c r="C667" s="84">
        <f t="shared" si="7"/>
        <v>1935.8344444444444</v>
      </c>
    </row>
    <row r="668" spans="1:3" x14ac:dyDescent="0.2">
      <c r="A668" s="86">
        <v>39565</v>
      </c>
      <c r="B668" s="83">
        <v>1775.22</v>
      </c>
      <c r="C668" s="84">
        <f t="shared" si="7"/>
        <v>1934.6082222222221</v>
      </c>
    </row>
    <row r="669" spans="1:3" x14ac:dyDescent="0.2">
      <c r="A669" s="86">
        <v>39566</v>
      </c>
      <c r="B669" s="83">
        <v>1775.22</v>
      </c>
      <c r="C669" s="84">
        <f t="shared" si="7"/>
        <v>1933.3625555555557</v>
      </c>
    </row>
    <row r="670" spans="1:3" x14ac:dyDescent="0.2">
      <c r="A670" s="86">
        <v>39567</v>
      </c>
      <c r="B670" s="83">
        <v>1767.73</v>
      </c>
      <c r="C670" s="84">
        <f t="shared" si="7"/>
        <v>1932.1405555555555</v>
      </c>
    </row>
    <row r="671" spans="1:3" x14ac:dyDescent="0.2">
      <c r="A671" s="86">
        <v>39568</v>
      </c>
      <c r="B671" s="83">
        <v>1780.21</v>
      </c>
      <c r="C671" s="84">
        <f t="shared" si="7"/>
        <v>1930.8744444444446</v>
      </c>
    </row>
    <row r="672" spans="1:3" x14ac:dyDescent="0.2">
      <c r="A672" s="86">
        <v>39569</v>
      </c>
      <c r="B672" s="83">
        <v>1767.27</v>
      </c>
      <c r="C672" s="84">
        <f t="shared" si="7"/>
        <v>1929.5030555555559</v>
      </c>
    </row>
    <row r="673" spans="1:3" x14ac:dyDescent="0.2">
      <c r="A673" s="86">
        <v>39570</v>
      </c>
      <c r="B673" s="83">
        <v>1767.27</v>
      </c>
      <c r="C673" s="84">
        <f t="shared" si="7"/>
        <v>1928.1316666666667</v>
      </c>
    </row>
    <row r="674" spans="1:3" x14ac:dyDescent="0.2">
      <c r="A674" s="86">
        <v>39571</v>
      </c>
      <c r="B674" s="83">
        <v>1756.25</v>
      </c>
      <c r="C674" s="84">
        <f t="shared" si="7"/>
        <v>1926.6990555555556</v>
      </c>
    </row>
    <row r="675" spans="1:3" x14ac:dyDescent="0.2">
      <c r="A675" s="86">
        <v>39572</v>
      </c>
      <c r="B675" s="83">
        <v>1756.25</v>
      </c>
      <c r="C675" s="84">
        <f t="shared" si="7"/>
        <v>1925.2664444444445</v>
      </c>
    </row>
    <row r="676" spans="1:3" x14ac:dyDescent="0.2">
      <c r="A676" s="86">
        <v>39573</v>
      </c>
      <c r="B676" s="83">
        <v>1756.25</v>
      </c>
      <c r="C676" s="84">
        <f t="shared" si="7"/>
        <v>1923.8406666666667</v>
      </c>
    </row>
    <row r="677" spans="1:3" x14ac:dyDescent="0.2">
      <c r="A677" s="86">
        <v>39574</v>
      </c>
      <c r="B677" s="83">
        <v>1756.25</v>
      </c>
      <c r="C677" s="84">
        <f t="shared" si="7"/>
        <v>1922.353222222222</v>
      </c>
    </row>
    <row r="678" spans="1:3" x14ac:dyDescent="0.2">
      <c r="A678" s="86">
        <v>39575</v>
      </c>
      <c r="B678" s="83">
        <v>1769.32</v>
      </c>
      <c r="C678" s="84">
        <f t="shared" si="7"/>
        <v>1920.8831111111108</v>
      </c>
    </row>
    <row r="679" spans="1:3" x14ac:dyDescent="0.2">
      <c r="A679" s="86">
        <v>39576</v>
      </c>
      <c r="B679" s="83">
        <v>1787.62</v>
      </c>
      <c r="C679" s="84">
        <f t="shared" si="7"/>
        <v>1919.4499444444441</v>
      </c>
    </row>
    <row r="680" spans="1:3" x14ac:dyDescent="0.2">
      <c r="A680" s="86">
        <v>39577</v>
      </c>
      <c r="B680" s="83">
        <v>1793.13</v>
      </c>
      <c r="C680" s="84">
        <f t="shared" si="7"/>
        <v>1918.0473888888885</v>
      </c>
    </row>
    <row r="681" spans="1:3" x14ac:dyDescent="0.2">
      <c r="A681" s="86">
        <v>39578</v>
      </c>
      <c r="B681" s="83">
        <v>1781.79</v>
      </c>
      <c r="C681" s="84">
        <f t="shared" si="7"/>
        <v>1916.5818333333325</v>
      </c>
    </row>
    <row r="682" spans="1:3" x14ac:dyDescent="0.2">
      <c r="A682" s="86">
        <v>39579</v>
      </c>
      <c r="B682" s="83">
        <v>1781.79</v>
      </c>
      <c r="C682" s="84">
        <f t="shared" si="7"/>
        <v>1915.1162777777768</v>
      </c>
    </row>
    <row r="683" spans="1:3" x14ac:dyDescent="0.2">
      <c r="A683" s="86">
        <v>39580</v>
      </c>
      <c r="B683" s="83">
        <v>1781.79</v>
      </c>
      <c r="C683" s="84">
        <f t="shared" si="7"/>
        <v>1913.6157777777767</v>
      </c>
    </row>
    <row r="684" spans="1:3" x14ac:dyDescent="0.2">
      <c r="A684" s="86">
        <v>39581</v>
      </c>
      <c r="B684" s="83">
        <v>1781.29</v>
      </c>
      <c r="C684" s="84">
        <f t="shared" si="7"/>
        <v>1912.2227222222211</v>
      </c>
    </row>
    <row r="685" spans="1:3" x14ac:dyDescent="0.2">
      <c r="A685" s="86">
        <v>39582</v>
      </c>
      <c r="B685" s="83">
        <v>1780.01</v>
      </c>
      <c r="C685" s="84">
        <f t="shared" si="7"/>
        <v>1910.7522222222215</v>
      </c>
    </row>
    <row r="686" spans="1:3" x14ac:dyDescent="0.2">
      <c r="A686" s="86">
        <v>39583</v>
      </c>
      <c r="B686" s="83">
        <v>1787.65</v>
      </c>
      <c r="C686" s="84">
        <f t="shared" si="7"/>
        <v>1909.3483333333327</v>
      </c>
    </row>
    <row r="687" spans="1:3" x14ac:dyDescent="0.2">
      <c r="A687" s="86">
        <v>39584</v>
      </c>
      <c r="B687" s="83">
        <v>1792.94</v>
      </c>
      <c r="C687" s="84">
        <f t="shared" si="7"/>
        <v>1907.9738333333325</v>
      </c>
    </row>
    <row r="688" spans="1:3" x14ac:dyDescent="0.2">
      <c r="A688" s="86">
        <v>39585</v>
      </c>
      <c r="B688" s="83">
        <v>1785.04</v>
      </c>
      <c r="C688" s="84">
        <f t="shared" si="7"/>
        <v>1906.5554444444438</v>
      </c>
    </row>
    <row r="689" spans="1:3" x14ac:dyDescent="0.2">
      <c r="A689" s="86">
        <v>39586</v>
      </c>
      <c r="B689" s="83">
        <v>1785.04</v>
      </c>
      <c r="C689" s="84">
        <f t="shared" si="7"/>
        <v>1905.0595555555547</v>
      </c>
    </row>
    <row r="690" spans="1:3" x14ac:dyDescent="0.2">
      <c r="A690" s="86">
        <v>39587</v>
      </c>
      <c r="B690" s="83">
        <v>1785.04</v>
      </c>
      <c r="C690" s="84">
        <f t="shared" si="7"/>
        <v>1903.5526666666656</v>
      </c>
    </row>
    <row r="691" spans="1:3" x14ac:dyDescent="0.2">
      <c r="A691" s="86">
        <v>39588</v>
      </c>
      <c r="B691" s="83">
        <v>1779.35</v>
      </c>
      <c r="C691" s="84">
        <f t="shared" si="7"/>
        <v>1901.9123888888876</v>
      </c>
    </row>
    <row r="692" spans="1:3" x14ac:dyDescent="0.2">
      <c r="A692" s="86">
        <v>39589</v>
      </c>
      <c r="B692" s="83">
        <v>1787.59</v>
      </c>
      <c r="C692" s="84">
        <f t="shared" si="7"/>
        <v>1900.3178888888879</v>
      </c>
    </row>
    <row r="693" spans="1:3" x14ac:dyDescent="0.2">
      <c r="A693" s="86">
        <v>39590</v>
      </c>
      <c r="B693" s="83">
        <v>1779.48</v>
      </c>
      <c r="C693" s="84">
        <f t="shared" si="7"/>
        <v>1898.6025555555543</v>
      </c>
    </row>
    <row r="694" spans="1:3" x14ac:dyDescent="0.2">
      <c r="A694" s="86">
        <v>39591</v>
      </c>
      <c r="B694" s="83">
        <v>1779.59</v>
      </c>
      <c r="C694" s="84">
        <f t="shared" ref="C694:C757" si="8">AVERAGE(B515:B694)</f>
        <v>1896.8878333333323</v>
      </c>
    </row>
    <row r="695" spans="1:3" x14ac:dyDescent="0.2">
      <c r="A695" s="86">
        <v>39592</v>
      </c>
      <c r="B695" s="83">
        <v>1777.98</v>
      </c>
      <c r="C695" s="84">
        <f t="shared" si="8"/>
        <v>1895.1641666666656</v>
      </c>
    </row>
    <row r="696" spans="1:3" x14ac:dyDescent="0.2">
      <c r="A696" s="86">
        <v>39593</v>
      </c>
      <c r="B696" s="83">
        <v>1777.98</v>
      </c>
      <c r="C696" s="84">
        <f t="shared" si="8"/>
        <v>1893.4356666666656</v>
      </c>
    </row>
    <row r="697" spans="1:3" x14ac:dyDescent="0.2">
      <c r="A697" s="86">
        <v>39594</v>
      </c>
      <c r="B697" s="83">
        <v>1777.98</v>
      </c>
      <c r="C697" s="84">
        <f t="shared" si="8"/>
        <v>1891.6758888888878</v>
      </c>
    </row>
    <row r="698" spans="1:3" x14ac:dyDescent="0.2">
      <c r="A698" s="86">
        <v>39595</v>
      </c>
      <c r="B698" s="83">
        <v>1777.98</v>
      </c>
      <c r="C698" s="84">
        <f t="shared" si="8"/>
        <v>1890.0712777777767</v>
      </c>
    </row>
    <row r="699" spans="1:3" x14ac:dyDescent="0.2">
      <c r="A699" s="86">
        <v>39596</v>
      </c>
      <c r="B699" s="83">
        <v>1772.55</v>
      </c>
      <c r="C699" s="84">
        <f t="shared" si="8"/>
        <v>1888.4719999999988</v>
      </c>
    </row>
    <row r="700" spans="1:3" x14ac:dyDescent="0.2">
      <c r="A700" s="86">
        <v>39597</v>
      </c>
      <c r="B700" s="83">
        <v>1767.41</v>
      </c>
      <c r="C700" s="84">
        <f t="shared" si="8"/>
        <v>1886.9403333333319</v>
      </c>
    </row>
    <row r="701" spans="1:3" x14ac:dyDescent="0.2">
      <c r="A701" s="86">
        <v>39598</v>
      </c>
      <c r="B701" s="83">
        <v>1755.95</v>
      </c>
      <c r="C701" s="84">
        <f t="shared" si="8"/>
        <v>1885.3449999999987</v>
      </c>
    </row>
    <row r="702" spans="1:3" x14ac:dyDescent="0.2">
      <c r="A702" s="86">
        <v>39599</v>
      </c>
      <c r="B702" s="83">
        <v>1744.01</v>
      </c>
      <c r="C702" s="84">
        <f t="shared" si="8"/>
        <v>1883.683333333332</v>
      </c>
    </row>
    <row r="703" spans="1:3" x14ac:dyDescent="0.2">
      <c r="A703" s="86">
        <v>39600</v>
      </c>
      <c r="B703" s="83">
        <v>1744.01</v>
      </c>
      <c r="C703" s="84">
        <f t="shared" si="8"/>
        <v>1881.9712777777765</v>
      </c>
    </row>
    <row r="704" spans="1:3" x14ac:dyDescent="0.2">
      <c r="A704" s="86">
        <v>39601</v>
      </c>
      <c r="B704" s="83">
        <v>1744.01</v>
      </c>
      <c r="C704" s="84">
        <f t="shared" si="8"/>
        <v>1880.2302222222215</v>
      </c>
    </row>
    <row r="705" spans="1:3" x14ac:dyDescent="0.2">
      <c r="A705" s="86">
        <v>39602</v>
      </c>
      <c r="B705" s="83">
        <v>1744.01</v>
      </c>
      <c r="C705" s="84">
        <f t="shared" si="8"/>
        <v>1878.6047222222221</v>
      </c>
    </row>
    <row r="706" spans="1:3" x14ac:dyDescent="0.2">
      <c r="A706" s="86">
        <v>39603</v>
      </c>
      <c r="B706" s="83">
        <v>1730.61</v>
      </c>
      <c r="C706" s="84">
        <f t="shared" si="8"/>
        <v>1876.9793333333332</v>
      </c>
    </row>
    <row r="707" spans="1:3" x14ac:dyDescent="0.2">
      <c r="A707" s="86">
        <v>39604</v>
      </c>
      <c r="B707" s="83">
        <v>1728.76</v>
      </c>
      <c r="C707" s="84">
        <f t="shared" si="8"/>
        <v>1875.3792777777776</v>
      </c>
    </row>
    <row r="708" spans="1:3" x14ac:dyDescent="0.2">
      <c r="A708" s="86">
        <v>39605</v>
      </c>
      <c r="B708" s="83">
        <v>1709.95</v>
      </c>
      <c r="C708" s="84">
        <f t="shared" si="8"/>
        <v>1873.674722222222</v>
      </c>
    </row>
    <row r="709" spans="1:3" x14ac:dyDescent="0.2">
      <c r="A709" s="86">
        <v>39606</v>
      </c>
      <c r="B709" s="83">
        <v>1702.44</v>
      </c>
      <c r="C709" s="84">
        <f t="shared" si="8"/>
        <v>1871.9284444444445</v>
      </c>
    </row>
    <row r="710" spans="1:3" x14ac:dyDescent="0.2">
      <c r="A710" s="86">
        <v>39607</v>
      </c>
      <c r="B710" s="83">
        <v>1702.44</v>
      </c>
      <c r="C710" s="84">
        <f t="shared" si="8"/>
        <v>1870.2207222222225</v>
      </c>
    </row>
    <row r="711" spans="1:3" x14ac:dyDescent="0.2">
      <c r="A711" s="86">
        <v>39608</v>
      </c>
      <c r="B711" s="83">
        <v>1702.44</v>
      </c>
      <c r="C711" s="84">
        <f t="shared" si="8"/>
        <v>1868.535277777778</v>
      </c>
    </row>
    <row r="712" spans="1:3" x14ac:dyDescent="0.2">
      <c r="A712" s="86">
        <v>39609</v>
      </c>
      <c r="B712" s="83">
        <v>1687.13</v>
      </c>
      <c r="C712" s="84">
        <f t="shared" si="8"/>
        <v>1866.7754444444449</v>
      </c>
    </row>
    <row r="713" spans="1:3" x14ac:dyDescent="0.2">
      <c r="A713" s="86">
        <v>39610</v>
      </c>
      <c r="B713" s="83">
        <v>1696.79</v>
      </c>
      <c r="C713" s="84">
        <f t="shared" si="8"/>
        <v>1864.9945</v>
      </c>
    </row>
    <row r="714" spans="1:3" x14ac:dyDescent="0.2">
      <c r="A714" s="86">
        <v>39611</v>
      </c>
      <c r="B714" s="83">
        <v>1700.94</v>
      </c>
      <c r="C714" s="84">
        <f t="shared" si="8"/>
        <v>1863.2783333333332</v>
      </c>
    </row>
    <row r="715" spans="1:3" x14ac:dyDescent="0.2">
      <c r="A715" s="86">
        <v>39612</v>
      </c>
      <c r="B715" s="83">
        <v>1705.35</v>
      </c>
      <c r="C715" s="84">
        <f t="shared" si="8"/>
        <v>1861.5866666666666</v>
      </c>
    </row>
    <row r="716" spans="1:3" x14ac:dyDescent="0.2">
      <c r="A716" s="86">
        <v>39613</v>
      </c>
      <c r="B716" s="83">
        <v>1707.87</v>
      </c>
      <c r="C716" s="84">
        <f t="shared" si="8"/>
        <v>1859.9089999999997</v>
      </c>
    </row>
    <row r="717" spans="1:3" x14ac:dyDescent="0.2">
      <c r="A717" s="86">
        <v>39614</v>
      </c>
      <c r="B717" s="83">
        <v>1707.87</v>
      </c>
      <c r="C717" s="84">
        <f t="shared" si="8"/>
        <v>1858.250055555555</v>
      </c>
    </row>
    <row r="718" spans="1:3" x14ac:dyDescent="0.2">
      <c r="A718" s="86">
        <v>39615</v>
      </c>
      <c r="B718" s="83">
        <v>1707.87</v>
      </c>
      <c r="C718" s="84">
        <f t="shared" si="8"/>
        <v>1856.5827777777772</v>
      </c>
    </row>
    <row r="719" spans="1:3" x14ac:dyDescent="0.2">
      <c r="A719" s="86">
        <v>39616</v>
      </c>
      <c r="B719" s="83">
        <v>1684.52</v>
      </c>
      <c r="C719" s="84">
        <f t="shared" si="8"/>
        <v>1854.797222222222</v>
      </c>
    </row>
    <row r="720" spans="1:3" x14ac:dyDescent="0.2">
      <c r="A720" s="86">
        <v>39617</v>
      </c>
      <c r="B720" s="83">
        <v>1655.42</v>
      </c>
      <c r="C720" s="84">
        <f t="shared" si="8"/>
        <v>1852.8796666666658</v>
      </c>
    </row>
    <row r="721" spans="1:3" x14ac:dyDescent="0.2">
      <c r="A721" s="86">
        <v>39618</v>
      </c>
      <c r="B721" s="83">
        <v>1652.41</v>
      </c>
      <c r="C721" s="84">
        <f t="shared" si="8"/>
        <v>1850.9870555555549</v>
      </c>
    </row>
    <row r="722" spans="1:3" x14ac:dyDescent="0.2">
      <c r="A722" s="86">
        <v>39619</v>
      </c>
      <c r="B722" s="83">
        <v>1670.31</v>
      </c>
      <c r="C722" s="84">
        <f t="shared" si="8"/>
        <v>1849.1938888888883</v>
      </c>
    </row>
    <row r="723" spans="1:3" x14ac:dyDescent="0.2">
      <c r="A723" s="86">
        <v>39620</v>
      </c>
      <c r="B723" s="83">
        <v>1678.82</v>
      </c>
      <c r="C723" s="84">
        <f t="shared" si="8"/>
        <v>1847.4479999999999</v>
      </c>
    </row>
    <row r="724" spans="1:3" x14ac:dyDescent="0.2">
      <c r="A724" s="86">
        <v>39621</v>
      </c>
      <c r="B724" s="83">
        <v>1678.82</v>
      </c>
      <c r="C724" s="84">
        <f t="shared" si="8"/>
        <v>1845.7208888888886</v>
      </c>
    </row>
    <row r="725" spans="1:3" x14ac:dyDescent="0.2">
      <c r="A725" s="86">
        <v>39622</v>
      </c>
      <c r="B725" s="83">
        <v>1678.82</v>
      </c>
      <c r="C725" s="84">
        <f t="shared" si="8"/>
        <v>1843.9937777777775</v>
      </c>
    </row>
    <row r="726" spans="1:3" x14ac:dyDescent="0.2">
      <c r="A726" s="86">
        <v>39623</v>
      </c>
      <c r="B726" s="83">
        <v>1713.63</v>
      </c>
      <c r="C726" s="84">
        <f t="shared" si="8"/>
        <v>1842.4705555555554</v>
      </c>
    </row>
    <row r="727" spans="1:3" x14ac:dyDescent="0.2">
      <c r="A727" s="86">
        <v>39624</v>
      </c>
      <c r="B727" s="83">
        <v>1748.04</v>
      </c>
      <c r="C727" s="84">
        <f t="shared" si="8"/>
        <v>1841.0612222222221</v>
      </c>
    </row>
    <row r="728" spans="1:3" x14ac:dyDescent="0.2">
      <c r="A728" s="86">
        <v>39625</v>
      </c>
      <c r="B728" s="83">
        <v>1783.44</v>
      </c>
      <c r="C728" s="84">
        <f t="shared" si="8"/>
        <v>1839.7761111111113</v>
      </c>
    </row>
    <row r="729" spans="1:3" x14ac:dyDescent="0.2">
      <c r="A729" s="86">
        <v>39626</v>
      </c>
      <c r="B729" s="83">
        <v>1832.81</v>
      </c>
      <c r="C729" s="84">
        <f t="shared" si="8"/>
        <v>1838.7652777777778</v>
      </c>
    </row>
    <row r="730" spans="1:3" x14ac:dyDescent="0.2">
      <c r="A730" s="86">
        <v>39627</v>
      </c>
      <c r="B730" s="83">
        <v>1923.02</v>
      </c>
      <c r="C730" s="84">
        <f t="shared" si="8"/>
        <v>1838.2556111111114</v>
      </c>
    </row>
    <row r="731" spans="1:3" x14ac:dyDescent="0.2">
      <c r="A731" s="86">
        <v>39628</v>
      </c>
      <c r="B731" s="83">
        <v>1923.02</v>
      </c>
      <c r="C731" s="84">
        <f t="shared" si="8"/>
        <v>1837.7459444444448</v>
      </c>
    </row>
    <row r="732" spans="1:3" x14ac:dyDescent="0.2">
      <c r="A732" s="86">
        <v>39629</v>
      </c>
      <c r="B732" s="83">
        <v>1923.02</v>
      </c>
      <c r="C732" s="84">
        <f t="shared" si="8"/>
        <v>1837.2362777777782</v>
      </c>
    </row>
    <row r="733" spans="1:3" x14ac:dyDescent="0.2">
      <c r="A733" s="86">
        <v>39630</v>
      </c>
      <c r="B733" s="83">
        <v>1923.02</v>
      </c>
      <c r="C733" s="84">
        <f t="shared" si="8"/>
        <v>1836.7373888888894</v>
      </c>
    </row>
    <row r="734" spans="1:3" x14ac:dyDescent="0.2">
      <c r="A734" s="86">
        <v>39631</v>
      </c>
      <c r="B734" s="83">
        <v>1915.44</v>
      </c>
      <c r="C734" s="84">
        <f t="shared" si="8"/>
        <v>1836.1938888888894</v>
      </c>
    </row>
    <row r="735" spans="1:3" x14ac:dyDescent="0.2">
      <c r="A735" s="86">
        <v>39632</v>
      </c>
      <c r="B735" s="83">
        <v>1818.6</v>
      </c>
      <c r="C735" s="84">
        <f t="shared" si="8"/>
        <v>1835.1084444444452</v>
      </c>
    </row>
    <row r="736" spans="1:3" x14ac:dyDescent="0.2">
      <c r="A736" s="86">
        <v>39633</v>
      </c>
      <c r="B736" s="83">
        <v>1748.43</v>
      </c>
      <c r="C736" s="84">
        <f t="shared" si="8"/>
        <v>1833.6331666666674</v>
      </c>
    </row>
    <row r="737" spans="1:3" x14ac:dyDescent="0.2">
      <c r="A737" s="86">
        <v>39634</v>
      </c>
      <c r="B737" s="83">
        <v>1748.43</v>
      </c>
      <c r="C737" s="84">
        <f t="shared" si="8"/>
        <v>1832.1578888888894</v>
      </c>
    </row>
    <row r="738" spans="1:3" x14ac:dyDescent="0.2">
      <c r="A738" s="86">
        <v>39635</v>
      </c>
      <c r="B738" s="83">
        <v>1748.43</v>
      </c>
      <c r="C738" s="84">
        <f t="shared" si="8"/>
        <v>1830.6826111111118</v>
      </c>
    </row>
    <row r="739" spans="1:3" x14ac:dyDescent="0.2">
      <c r="A739" s="86">
        <v>39636</v>
      </c>
      <c r="B739" s="83">
        <v>1748.43</v>
      </c>
      <c r="C739" s="84">
        <f t="shared" si="8"/>
        <v>1829.2799444444449</v>
      </c>
    </row>
    <row r="740" spans="1:3" x14ac:dyDescent="0.2">
      <c r="A740" s="86">
        <v>39637</v>
      </c>
      <c r="B740" s="83">
        <v>1719.48</v>
      </c>
      <c r="C740" s="84">
        <f t="shared" si="8"/>
        <v>1827.6953888888895</v>
      </c>
    </row>
    <row r="741" spans="1:3" x14ac:dyDescent="0.2">
      <c r="A741" s="86">
        <v>39638</v>
      </c>
      <c r="B741" s="83">
        <v>1736.49</v>
      </c>
      <c r="C741" s="84">
        <f t="shared" si="8"/>
        <v>1826.2106666666673</v>
      </c>
    </row>
    <row r="742" spans="1:3" x14ac:dyDescent="0.2">
      <c r="A742" s="86">
        <v>39639</v>
      </c>
      <c r="B742" s="83">
        <v>1728.74</v>
      </c>
      <c r="C742" s="84">
        <f t="shared" si="8"/>
        <v>1824.7850555555558</v>
      </c>
    </row>
    <row r="743" spans="1:3" x14ac:dyDescent="0.2">
      <c r="A743" s="86">
        <v>39640</v>
      </c>
      <c r="B743" s="83">
        <v>1768.09</v>
      </c>
      <c r="C743" s="84">
        <f t="shared" si="8"/>
        <v>1823.5780555555564</v>
      </c>
    </row>
    <row r="744" spans="1:3" x14ac:dyDescent="0.2">
      <c r="A744" s="86">
        <v>39641</v>
      </c>
      <c r="B744" s="83">
        <v>1778.8</v>
      </c>
      <c r="C744" s="84">
        <f t="shared" si="8"/>
        <v>1822.4305555555561</v>
      </c>
    </row>
    <row r="745" spans="1:3" x14ac:dyDescent="0.2">
      <c r="A745" s="86">
        <v>39642</v>
      </c>
      <c r="B745" s="83">
        <v>1778.8</v>
      </c>
      <c r="C745" s="84">
        <f t="shared" si="8"/>
        <v>1821.4826111111117</v>
      </c>
    </row>
    <row r="746" spans="1:3" x14ac:dyDescent="0.2">
      <c r="A746" s="86">
        <v>39643</v>
      </c>
      <c r="B746" s="83">
        <v>1778.8</v>
      </c>
      <c r="C746" s="84">
        <f t="shared" si="8"/>
        <v>1820.5375555555559</v>
      </c>
    </row>
    <row r="747" spans="1:3" x14ac:dyDescent="0.2">
      <c r="A747" s="86">
        <v>39644</v>
      </c>
      <c r="B747" s="83">
        <v>1753.51</v>
      </c>
      <c r="C747" s="84">
        <f t="shared" si="8"/>
        <v>1819.3876666666672</v>
      </c>
    </row>
    <row r="748" spans="1:3" x14ac:dyDescent="0.2">
      <c r="A748" s="86">
        <v>39645</v>
      </c>
      <c r="B748" s="83">
        <v>1777.17</v>
      </c>
      <c r="C748" s="84">
        <f t="shared" si="8"/>
        <v>1818.4408333333338</v>
      </c>
    </row>
    <row r="749" spans="1:3" x14ac:dyDescent="0.2">
      <c r="A749" s="86">
        <v>39646</v>
      </c>
      <c r="B749" s="83">
        <v>1768.53</v>
      </c>
      <c r="C749" s="84">
        <f t="shared" si="8"/>
        <v>1817.3319444444451</v>
      </c>
    </row>
    <row r="750" spans="1:3" x14ac:dyDescent="0.2">
      <c r="A750" s="86">
        <v>39647</v>
      </c>
      <c r="B750" s="83">
        <v>1757.79</v>
      </c>
      <c r="C750" s="84">
        <f t="shared" si="8"/>
        <v>1816.1633888888894</v>
      </c>
    </row>
    <row r="751" spans="1:3" x14ac:dyDescent="0.2">
      <c r="A751" s="86">
        <v>39648</v>
      </c>
      <c r="B751" s="83">
        <v>1788.24</v>
      </c>
      <c r="C751" s="84">
        <f t="shared" si="8"/>
        <v>1815.1640000000004</v>
      </c>
    </row>
    <row r="752" spans="1:3" x14ac:dyDescent="0.2">
      <c r="A752" s="86">
        <v>39649</v>
      </c>
      <c r="B752" s="83">
        <v>1788.24</v>
      </c>
      <c r="C752" s="84">
        <f t="shared" si="8"/>
        <v>1814.1646111111118</v>
      </c>
    </row>
    <row r="753" spans="1:3" x14ac:dyDescent="0.2">
      <c r="A753" s="86">
        <v>39650</v>
      </c>
      <c r="B753" s="83">
        <v>1788.24</v>
      </c>
      <c r="C753" s="84">
        <f t="shared" si="8"/>
        <v>1812.9470000000008</v>
      </c>
    </row>
    <row r="754" spans="1:3" x14ac:dyDescent="0.2">
      <c r="A754" s="86">
        <v>39651</v>
      </c>
      <c r="B754" s="83">
        <v>1802.01</v>
      </c>
      <c r="C754" s="84">
        <f t="shared" si="8"/>
        <v>1811.8188333333342</v>
      </c>
    </row>
    <row r="755" spans="1:3" x14ac:dyDescent="0.2">
      <c r="A755" s="86">
        <v>39652</v>
      </c>
      <c r="B755" s="83">
        <v>1797.43</v>
      </c>
      <c r="C755" s="84">
        <f t="shared" si="8"/>
        <v>1810.8565000000006</v>
      </c>
    </row>
    <row r="756" spans="1:3" x14ac:dyDescent="0.2">
      <c r="A756" s="86">
        <v>39653</v>
      </c>
      <c r="B756" s="83">
        <v>1772.25</v>
      </c>
      <c r="C756" s="84">
        <f t="shared" si="8"/>
        <v>1809.8062222222229</v>
      </c>
    </row>
    <row r="757" spans="1:3" x14ac:dyDescent="0.2">
      <c r="A757" s="86">
        <v>39654</v>
      </c>
      <c r="B757" s="83">
        <v>1777.1</v>
      </c>
      <c r="C757" s="84">
        <f t="shared" si="8"/>
        <v>1808.7828888888898</v>
      </c>
    </row>
    <row r="758" spans="1:3" x14ac:dyDescent="0.2">
      <c r="A758" s="86">
        <v>39655</v>
      </c>
      <c r="B758" s="83">
        <v>1785.17</v>
      </c>
      <c r="C758" s="84">
        <f t="shared" ref="C758:C821" si="9">AVERAGE(B579:B758)</f>
        <v>1807.8043888888894</v>
      </c>
    </row>
    <row r="759" spans="1:3" x14ac:dyDescent="0.2">
      <c r="A759" s="86">
        <v>39656</v>
      </c>
      <c r="B759" s="83">
        <v>1785.17</v>
      </c>
      <c r="C759" s="84">
        <f t="shared" si="9"/>
        <v>1806.7795000000003</v>
      </c>
    </row>
    <row r="760" spans="1:3" x14ac:dyDescent="0.2">
      <c r="A760" s="86">
        <v>39657</v>
      </c>
      <c r="B760" s="83">
        <v>1785.17</v>
      </c>
      <c r="C760" s="84">
        <f t="shared" si="9"/>
        <v>1805.883</v>
      </c>
    </row>
    <row r="761" spans="1:3" x14ac:dyDescent="0.2">
      <c r="A761" s="86">
        <v>39658</v>
      </c>
      <c r="B761" s="83">
        <v>1764.48</v>
      </c>
      <c r="C761" s="84">
        <f t="shared" si="9"/>
        <v>1804.9101111111111</v>
      </c>
    </row>
    <row r="762" spans="1:3" x14ac:dyDescent="0.2">
      <c r="A762" s="86">
        <v>39659</v>
      </c>
      <c r="B762" s="83">
        <v>1789.68</v>
      </c>
      <c r="C762" s="84">
        <f t="shared" si="9"/>
        <v>1804.0762777777779</v>
      </c>
    </row>
    <row r="763" spans="1:3" x14ac:dyDescent="0.2">
      <c r="A763" s="86">
        <v>39660</v>
      </c>
      <c r="B763" s="83">
        <v>1792.24</v>
      </c>
      <c r="C763" s="84">
        <f t="shared" si="9"/>
        <v>1803.3557222222228</v>
      </c>
    </row>
    <row r="764" spans="1:3" x14ac:dyDescent="0.2">
      <c r="A764" s="86">
        <v>39661</v>
      </c>
      <c r="B764" s="83">
        <v>1800.54</v>
      </c>
      <c r="C764" s="84">
        <f t="shared" si="9"/>
        <v>1802.6812777777782</v>
      </c>
    </row>
    <row r="765" spans="1:3" x14ac:dyDescent="0.2">
      <c r="A765" s="86">
        <v>39662</v>
      </c>
      <c r="B765" s="83">
        <v>1779.97</v>
      </c>
      <c r="C765" s="84">
        <f t="shared" si="9"/>
        <v>1801.8925555555554</v>
      </c>
    </row>
    <row r="766" spans="1:3" x14ac:dyDescent="0.2">
      <c r="A766" s="86">
        <v>39663</v>
      </c>
      <c r="B766" s="83">
        <v>1779.97</v>
      </c>
      <c r="C766" s="84">
        <f t="shared" si="9"/>
        <v>1801.129833333333</v>
      </c>
    </row>
    <row r="767" spans="1:3" x14ac:dyDescent="0.2">
      <c r="A767" s="86">
        <v>39664</v>
      </c>
      <c r="B767" s="83">
        <v>1779.97</v>
      </c>
      <c r="C767" s="84">
        <f t="shared" si="9"/>
        <v>1800.3057777777769</v>
      </c>
    </row>
    <row r="768" spans="1:3" x14ac:dyDescent="0.2">
      <c r="A768" s="86">
        <v>39665</v>
      </c>
      <c r="B768" s="83">
        <v>1771.31</v>
      </c>
      <c r="C768" s="84">
        <f t="shared" si="9"/>
        <v>1799.4258333333325</v>
      </c>
    </row>
    <row r="769" spans="1:3" x14ac:dyDescent="0.2">
      <c r="A769" s="86">
        <v>39666</v>
      </c>
      <c r="B769" s="83">
        <v>1772.16</v>
      </c>
      <c r="C769" s="84">
        <f t="shared" si="9"/>
        <v>1798.5184444444435</v>
      </c>
    </row>
    <row r="770" spans="1:3" x14ac:dyDescent="0.2">
      <c r="A770" s="86">
        <v>39667</v>
      </c>
      <c r="B770" s="83">
        <v>1782.92</v>
      </c>
      <c r="C770" s="84">
        <f t="shared" si="9"/>
        <v>1797.7397777777767</v>
      </c>
    </row>
    <row r="771" spans="1:3" x14ac:dyDescent="0.2">
      <c r="A771" s="86">
        <v>39668</v>
      </c>
      <c r="B771" s="83">
        <v>1782.92</v>
      </c>
      <c r="C771" s="84">
        <f t="shared" si="9"/>
        <v>1796.9611111111099</v>
      </c>
    </row>
    <row r="772" spans="1:3" x14ac:dyDescent="0.2">
      <c r="A772" s="86">
        <v>39669</v>
      </c>
      <c r="B772" s="83">
        <v>1816.25</v>
      </c>
      <c r="C772" s="84">
        <f t="shared" si="9"/>
        <v>1796.3676111111097</v>
      </c>
    </row>
    <row r="773" spans="1:3" x14ac:dyDescent="0.2">
      <c r="A773" s="86">
        <v>39670</v>
      </c>
      <c r="B773" s="83">
        <v>1816.25</v>
      </c>
      <c r="C773" s="84">
        <f t="shared" si="9"/>
        <v>1795.831222222221</v>
      </c>
    </row>
    <row r="774" spans="1:3" x14ac:dyDescent="0.2">
      <c r="A774" s="86">
        <v>39671</v>
      </c>
      <c r="B774" s="83">
        <v>1816.25</v>
      </c>
      <c r="C774" s="84">
        <f t="shared" si="9"/>
        <v>1795.3582777777767</v>
      </c>
    </row>
    <row r="775" spans="1:3" x14ac:dyDescent="0.2">
      <c r="A775" s="86">
        <v>39672</v>
      </c>
      <c r="B775" s="83">
        <v>1821.76</v>
      </c>
      <c r="C775" s="84">
        <f t="shared" si="9"/>
        <v>1794.9324999999992</v>
      </c>
    </row>
    <row r="776" spans="1:3" x14ac:dyDescent="0.2">
      <c r="A776" s="86">
        <v>39673</v>
      </c>
      <c r="B776" s="83">
        <v>1836.25</v>
      </c>
      <c r="C776" s="84">
        <f t="shared" si="9"/>
        <v>1794.6068333333326</v>
      </c>
    </row>
    <row r="777" spans="1:3" x14ac:dyDescent="0.2">
      <c r="A777" s="86">
        <v>39674</v>
      </c>
      <c r="B777" s="83">
        <v>1854.16</v>
      </c>
      <c r="C777" s="84">
        <f t="shared" si="9"/>
        <v>1794.3223333333322</v>
      </c>
    </row>
    <row r="778" spans="1:3" x14ac:dyDescent="0.2">
      <c r="A778" s="86">
        <v>39675</v>
      </c>
      <c r="B778" s="83">
        <v>1853.45</v>
      </c>
      <c r="C778" s="84">
        <f t="shared" si="9"/>
        <v>1794.0338888888878</v>
      </c>
    </row>
    <row r="779" spans="1:3" x14ac:dyDescent="0.2">
      <c r="A779" s="86">
        <v>39676</v>
      </c>
      <c r="B779" s="83">
        <v>1882.11</v>
      </c>
      <c r="C779" s="84">
        <f t="shared" si="9"/>
        <v>1793.9046666666654</v>
      </c>
    </row>
    <row r="780" spans="1:3" x14ac:dyDescent="0.2">
      <c r="A780" s="86">
        <v>39677</v>
      </c>
      <c r="B780" s="83">
        <v>1882.11</v>
      </c>
      <c r="C780" s="84">
        <f t="shared" si="9"/>
        <v>1793.7754444444433</v>
      </c>
    </row>
    <row r="781" spans="1:3" x14ac:dyDescent="0.2">
      <c r="A781" s="86">
        <v>39678</v>
      </c>
      <c r="B781" s="83">
        <v>1882.11</v>
      </c>
      <c r="C781" s="84">
        <f t="shared" si="9"/>
        <v>1793.7274999999991</v>
      </c>
    </row>
    <row r="782" spans="1:3" x14ac:dyDescent="0.2">
      <c r="A782" s="86">
        <v>39679</v>
      </c>
      <c r="B782" s="83">
        <v>1882.11</v>
      </c>
      <c r="C782" s="84">
        <f t="shared" si="9"/>
        <v>1793.5680555555546</v>
      </c>
    </row>
    <row r="783" spans="1:3" x14ac:dyDescent="0.2">
      <c r="A783" s="86">
        <v>39680</v>
      </c>
      <c r="B783" s="83">
        <v>1891.99</v>
      </c>
      <c r="C783" s="84">
        <f t="shared" si="9"/>
        <v>1793.54661111111</v>
      </c>
    </row>
    <row r="784" spans="1:3" x14ac:dyDescent="0.2">
      <c r="A784" s="86">
        <v>39681</v>
      </c>
      <c r="B784" s="83">
        <v>1880.69</v>
      </c>
      <c r="C784" s="84">
        <f t="shared" si="9"/>
        <v>1793.4837777777768</v>
      </c>
    </row>
    <row r="785" spans="1:3" x14ac:dyDescent="0.2">
      <c r="A785" s="86">
        <v>39682</v>
      </c>
      <c r="B785" s="83">
        <v>1864.26</v>
      </c>
      <c r="C785" s="84">
        <f t="shared" si="9"/>
        <v>1793.3296666666658</v>
      </c>
    </row>
    <row r="786" spans="1:3" x14ac:dyDescent="0.2">
      <c r="A786" s="86">
        <v>39683</v>
      </c>
      <c r="B786" s="83">
        <v>1872.07</v>
      </c>
      <c r="C786" s="84">
        <f t="shared" si="9"/>
        <v>1793.2189444444437</v>
      </c>
    </row>
    <row r="787" spans="1:3" x14ac:dyDescent="0.2">
      <c r="A787" s="86">
        <v>39684</v>
      </c>
      <c r="B787" s="83">
        <v>1872.07</v>
      </c>
      <c r="C787" s="84">
        <f t="shared" si="9"/>
        <v>1793.1306111111098</v>
      </c>
    </row>
    <row r="788" spans="1:3" x14ac:dyDescent="0.2">
      <c r="A788" s="86">
        <v>39685</v>
      </c>
      <c r="B788" s="83">
        <v>1872.07</v>
      </c>
      <c r="C788" s="84">
        <f t="shared" si="9"/>
        <v>1793.0910555555547</v>
      </c>
    </row>
    <row r="789" spans="1:3" x14ac:dyDescent="0.2">
      <c r="A789" s="86">
        <v>39686</v>
      </c>
      <c r="B789" s="83">
        <v>1873.94</v>
      </c>
      <c r="C789" s="84">
        <f t="shared" si="9"/>
        <v>1793.1969999999992</v>
      </c>
    </row>
    <row r="790" spans="1:3" x14ac:dyDescent="0.2">
      <c r="A790" s="86">
        <v>39687</v>
      </c>
      <c r="B790" s="83">
        <v>1892.06</v>
      </c>
      <c r="C790" s="84">
        <f t="shared" si="9"/>
        <v>1793.4662777777767</v>
      </c>
    </row>
    <row r="791" spans="1:3" x14ac:dyDescent="0.2">
      <c r="A791" s="86">
        <v>39688</v>
      </c>
      <c r="B791" s="83">
        <v>1887.71</v>
      </c>
      <c r="C791" s="84">
        <f t="shared" si="9"/>
        <v>1793.7026111111104</v>
      </c>
    </row>
    <row r="792" spans="1:3" x14ac:dyDescent="0.2">
      <c r="A792" s="86">
        <v>39689</v>
      </c>
      <c r="B792" s="83">
        <v>1907.97</v>
      </c>
      <c r="C792" s="84">
        <f t="shared" si="9"/>
        <v>1794.0514999999991</v>
      </c>
    </row>
    <row r="793" spans="1:3" x14ac:dyDescent="0.2">
      <c r="A793" s="86">
        <v>39690</v>
      </c>
      <c r="B793" s="83">
        <v>1932.2</v>
      </c>
      <c r="C793" s="84">
        <f t="shared" si="9"/>
        <v>1794.5349999999994</v>
      </c>
    </row>
    <row r="794" spans="1:3" x14ac:dyDescent="0.2">
      <c r="A794" s="86">
        <v>39691</v>
      </c>
      <c r="B794" s="83">
        <v>1932.2</v>
      </c>
      <c r="C794" s="84">
        <f t="shared" si="9"/>
        <v>1794.9946666666663</v>
      </c>
    </row>
    <row r="795" spans="1:3" x14ac:dyDescent="0.2">
      <c r="A795" s="86">
        <v>39692</v>
      </c>
      <c r="B795" s="83">
        <v>1932.2</v>
      </c>
      <c r="C795" s="84">
        <f t="shared" si="9"/>
        <v>1795.4979444444441</v>
      </c>
    </row>
    <row r="796" spans="1:3" x14ac:dyDescent="0.2">
      <c r="A796" s="86">
        <v>39693</v>
      </c>
      <c r="B796" s="83">
        <v>1932.2</v>
      </c>
      <c r="C796" s="84">
        <f t="shared" si="9"/>
        <v>1795.9174444444443</v>
      </c>
    </row>
    <row r="797" spans="1:3" x14ac:dyDescent="0.2">
      <c r="A797" s="86">
        <v>39694</v>
      </c>
      <c r="B797" s="83">
        <v>1975.1</v>
      </c>
      <c r="C797" s="84">
        <f t="shared" si="9"/>
        <v>1796.4451111111107</v>
      </c>
    </row>
    <row r="798" spans="1:3" x14ac:dyDescent="0.2">
      <c r="A798" s="86">
        <v>39695</v>
      </c>
      <c r="B798" s="83">
        <v>1992.59</v>
      </c>
      <c r="C798" s="84">
        <f t="shared" si="9"/>
        <v>1796.947444444444</v>
      </c>
    </row>
    <row r="799" spans="1:3" x14ac:dyDescent="0.2">
      <c r="A799" s="86">
        <v>39696</v>
      </c>
      <c r="B799" s="83">
        <v>2017.53</v>
      </c>
      <c r="C799" s="84">
        <f t="shared" si="9"/>
        <v>1797.5883333333334</v>
      </c>
    </row>
    <row r="800" spans="1:3" x14ac:dyDescent="0.2">
      <c r="A800" s="86">
        <v>39697</v>
      </c>
      <c r="B800" s="83">
        <v>2041.81</v>
      </c>
      <c r="C800" s="84">
        <f t="shared" si="9"/>
        <v>1798.3641111111112</v>
      </c>
    </row>
    <row r="801" spans="1:3" x14ac:dyDescent="0.2">
      <c r="A801" s="86">
        <v>39698</v>
      </c>
      <c r="B801" s="83">
        <v>2041.81</v>
      </c>
      <c r="C801" s="84">
        <f t="shared" si="9"/>
        <v>1799.3476111111111</v>
      </c>
    </row>
    <row r="802" spans="1:3" x14ac:dyDescent="0.2">
      <c r="A802" s="86">
        <v>39699</v>
      </c>
      <c r="B802" s="83">
        <v>2041.81</v>
      </c>
      <c r="C802" s="84">
        <f t="shared" si="9"/>
        <v>1800.3244444444447</v>
      </c>
    </row>
    <row r="803" spans="1:3" x14ac:dyDescent="0.2">
      <c r="A803" s="86">
        <v>39700</v>
      </c>
      <c r="B803" s="83">
        <v>2031.12</v>
      </c>
      <c r="C803" s="84">
        <f t="shared" si="9"/>
        <v>1801.3117222222224</v>
      </c>
    </row>
    <row r="804" spans="1:3" x14ac:dyDescent="0.2">
      <c r="A804" s="86">
        <v>39701</v>
      </c>
      <c r="B804" s="83">
        <v>2071.2399999999998</v>
      </c>
      <c r="C804" s="84">
        <f t="shared" si="9"/>
        <v>1802.5074444444447</v>
      </c>
    </row>
    <row r="805" spans="1:3" x14ac:dyDescent="0.2">
      <c r="A805" s="86">
        <v>39702</v>
      </c>
      <c r="B805" s="83">
        <v>2081.3200000000002</v>
      </c>
      <c r="C805" s="84">
        <f t="shared" si="9"/>
        <v>1803.8261666666667</v>
      </c>
    </row>
    <row r="806" spans="1:3" x14ac:dyDescent="0.2">
      <c r="A806" s="86">
        <v>39703</v>
      </c>
      <c r="B806" s="83">
        <v>2082.46</v>
      </c>
      <c r="C806" s="84">
        <f t="shared" si="9"/>
        <v>1805.1512222222225</v>
      </c>
    </row>
    <row r="807" spans="1:3" x14ac:dyDescent="0.2">
      <c r="A807" s="86">
        <v>39704</v>
      </c>
      <c r="B807" s="83">
        <v>2051.5500000000002</v>
      </c>
      <c r="C807" s="84">
        <f t="shared" si="9"/>
        <v>1806.3045555555557</v>
      </c>
    </row>
    <row r="808" spans="1:3" x14ac:dyDescent="0.2">
      <c r="A808" s="86">
        <v>39705</v>
      </c>
      <c r="B808" s="83">
        <v>2051.5500000000002</v>
      </c>
      <c r="C808" s="84">
        <f t="shared" si="9"/>
        <v>1807.3823333333335</v>
      </c>
    </row>
    <row r="809" spans="1:3" x14ac:dyDescent="0.2">
      <c r="A809" s="86">
        <v>39706</v>
      </c>
      <c r="B809" s="83">
        <v>2051.5500000000002</v>
      </c>
      <c r="C809" s="84">
        <f t="shared" si="9"/>
        <v>1808.6514444444445</v>
      </c>
    </row>
    <row r="810" spans="1:3" x14ac:dyDescent="0.2">
      <c r="A810" s="86">
        <v>39707</v>
      </c>
      <c r="B810" s="83">
        <v>2071.29</v>
      </c>
      <c r="C810" s="84">
        <f t="shared" si="9"/>
        <v>1810.0716666666665</v>
      </c>
    </row>
    <row r="811" spans="1:3" x14ac:dyDescent="0.2">
      <c r="A811" s="86">
        <v>39708</v>
      </c>
      <c r="B811" s="83">
        <v>2109.37</v>
      </c>
      <c r="C811" s="84">
        <f t="shared" si="9"/>
        <v>1811.7034444444444</v>
      </c>
    </row>
    <row r="812" spans="1:3" x14ac:dyDescent="0.2">
      <c r="A812" s="86">
        <v>39709</v>
      </c>
      <c r="B812" s="83">
        <v>2139.14</v>
      </c>
      <c r="C812" s="84">
        <f t="shared" si="9"/>
        <v>1813.5006111111111</v>
      </c>
    </row>
    <row r="813" spans="1:3" x14ac:dyDescent="0.2">
      <c r="A813" s="86">
        <v>39710</v>
      </c>
      <c r="B813" s="83">
        <v>2187.0100000000002</v>
      </c>
      <c r="C813" s="84">
        <f t="shared" si="9"/>
        <v>1815.5637222222224</v>
      </c>
    </row>
    <row r="814" spans="1:3" x14ac:dyDescent="0.2">
      <c r="A814" s="86">
        <v>39711</v>
      </c>
      <c r="B814" s="83">
        <v>2067.4499999999998</v>
      </c>
      <c r="C814" s="84">
        <f t="shared" si="9"/>
        <v>1816.9626111111113</v>
      </c>
    </row>
    <row r="815" spans="1:3" x14ac:dyDescent="0.2">
      <c r="A815" s="86">
        <v>39712</v>
      </c>
      <c r="B815" s="83">
        <v>2067.4499999999998</v>
      </c>
      <c r="C815" s="84">
        <f t="shared" si="9"/>
        <v>1818.3615</v>
      </c>
    </row>
    <row r="816" spans="1:3" x14ac:dyDescent="0.2">
      <c r="A816" s="86">
        <v>39713</v>
      </c>
      <c r="B816" s="83">
        <v>2067.4499999999998</v>
      </c>
      <c r="C816" s="84">
        <f t="shared" si="9"/>
        <v>1819.6528333333333</v>
      </c>
    </row>
    <row r="817" spans="1:3" x14ac:dyDescent="0.2">
      <c r="A817" s="86">
        <v>39714</v>
      </c>
      <c r="B817" s="83">
        <v>2045.85</v>
      </c>
      <c r="C817" s="84">
        <f t="shared" si="9"/>
        <v>1820.9002777777773</v>
      </c>
    </row>
    <row r="818" spans="1:3" x14ac:dyDescent="0.2">
      <c r="A818" s="86">
        <v>39715</v>
      </c>
      <c r="B818" s="83">
        <v>2077.59</v>
      </c>
      <c r="C818" s="84">
        <f t="shared" si="9"/>
        <v>1822.3831111111108</v>
      </c>
    </row>
    <row r="819" spans="1:3" x14ac:dyDescent="0.2">
      <c r="A819" s="86">
        <v>39716</v>
      </c>
      <c r="B819" s="83">
        <v>2147.41</v>
      </c>
      <c r="C819" s="84">
        <f t="shared" si="9"/>
        <v>1824.1931666666665</v>
      </c>
    </row>
    <row r="820" spans="1:3" x14ac:dyDescent="0.2">
      <c r="A820" s="86">
        <v>39717</v>
      </c>
      <c r="B820" s="83">
        <v>2118.31</v>
      </c>
      <c r="C820" s="84">
        <f t="shared" si="9"/>
        <v>1825.841555555555</v>
      </c>
    </row>
    <row r="821" spans="1:3" x14ac:dyDescent="0.2">
      <c r="A821" s="86">
        <v>39718</v>
      </c>
      <c r="B821" s="83">
        <v>2105.61</v>
      </c>
      <c r="C821" s="84">
        <f t="shared" si="9"/>
        <v>1827.4193888888885</v>
      </c>
    </row>
    <row r="822" spans="1:3" x14ac:dyDescent="0.2">
      <c r="A822" s="86">
        <v>39719</v>
      </c>
      <c r="B822" s="83">
        <v>2105.61</v>
      </c>
      <c r="C822" s="84">
        <f t="shared" ref="C822:C885" si="10">AVERAGE(B643:B822)</f>
        <v>1828.9229999999998</v>
      </c>
    </row>
    <row r="823" spans="1:3" x14ac:dyDescent="0.2">
      <c r="A823" s="86">
        <v>39720</v>
      </c>
      <c r="B823" s="83">
        <v>2105.61</v>
      </c>
      <c r="C823" s="84">
        <f t="shared" si="10"/>
        <v>1830.4656111111105</v>
      </c>
    </row>
    <row r="824" spans="1:3" x14ac:dyDescent="0.2">
      <c r="A824" s="86">
        <v>39721</v>
      </c>
      <c r="B824" s="83">
        <v>2174.62</v>
      </c>
      <c r="C824" s="84">
        <f t="shared" si="10"/>
        <v>1832.4004999999995</v>
      </c>
    </row>
    <row r="825" spans="1:3" x14ac:dyDescent="0.2">
      <c r="A825" s="86">
        <v>39722</v>
      </c>
      <c r="B825" s="83">
        <v>2184.7600000000002</v>
      </c>
      <c r="C825" s="84">
        <f t="shared" si="10"/>
        <v>1834.402555555555</v>
      </c>
    </row>
    <row r="826" spans="1:3" x14ac:dyDescent="0.2">
      <c r="A826" s="86">
        <v>39723</v>
      </c>
      <c r="B826" s="83">
        <v>2166.0500000000002</v>
      </c>
      <c r="C826" s="84">
        <f t="shared" si="10"/>
        <v>1836.3457222222219</v>
      </c>
    </row>
    <row r="827" spans="1:3" x14ac:dyDescent="0.2">
      <c r="A827" s="86">
        <v>39724</v>
      </c>
      <c r="B827" s="83">
        <v>2192.69</v>
      </c>
      <c r="C827" s="84">
        <f t="shared" si="10"/>
        <v>1838.4368888888882</v>
      </c>
    </row>
    <row r="828" spans="1:3" x14ac:dyDescent="0.2">
      <c r="A828" s="86">
        <v>39725</v>
      </c>
      <c r="B828" s="83">
        <v>2160.08</v>
      </c>
      <c r="C828" s="84">
        <f t="shared" si="10"/>
        <v>1840.3468888888885</v>
      </c>
    </row>
    <row r="829" spans="1:3" x14ac:dyDescent="0.2">
      <c r="A829" s="86">
        <v>39726</v>
      </c>
      <c r="B829" s="83">
        <v>2160.08</v>
      </c>
      <c r="C829" s="84">
        <f t="shared" si="10"/>
        <v>1842.2849444444439</v>
      </c>
    </row>
    <row r="830" spans="1:3" x14ac:dyDescent="0.2">
      <c r="A830" s="86">
        <v>39727</v>
      </c>
      <c r="B830" s="83">
        <v>2160.08</v>
      </c>
      <c r="C830" s="84">
        <f t="shared" si="10"/>
        <v>1844.2140000000002</v>
      </c>
    </row>
    <row r="831" spans="1:3" x14ac:dyDescent="0.2">
      <c r="A831" s="86">
        <v>39728</v>
      </c>
      <c r="B831" s="83">
        <v>2250.73</v>
      </c>
      <c r="C831" s="84">
        <f t="shared" si="10"/>
        <v>1846.7232222222221</v>
      </c>
    </row>
    <row r="832" spans="1:3" x14ac:dyDescent="0.2">
      <c r="A832" s="86">
        <v>39729</v>
      </c>
      <c r="B832" s="83">
        <v>2261.96</v>
      </c>
      <c r="C832" s="84">
        <f t="shared" si="10"/>
        <v>1849.3361666666667</v>
      </c>
    </row>
    <row r="833" spans="1:3" x14ac:dyDescent="0.2">
      <c r="A833" s="86">
        <v>39730</v>
      </c>
      <c r="B833" s="83">
        <v>2326.41</v>
      </c>
      <c r="C833" s="84">
        <f t="shared" si="10"/>
        <v>1852.3023888888886</v>
      </c>
    </row>
    <row r="834" spans="1:3" x14ac:dyDescent="0.2">
      <c r="A834" s="86">
        <v>39731</v>
      </c>
      <c r="B834" s="83">
        <v>2254.2399999999998</v>
      </c>
      <c r="C834" s="84">
        <f t="shared" si="10"/>
        <v>1854.8676666666663</v>
      </c>
    </row>
    <row r="835" spans="1:3" x14ac:dyDescent="0.2">
      <c r="A835" s="86">
        <v>39732</v>
      </c>
      <c r="B835" s="83">
        <v>2318.63</v>
      </c>
      <c r="C835" s="84">
        <f t="shared" si="10"/>
        <v>1857.7906666666663</v>
      </c>
    </row>
    <row r="836" spans="1:3" x14ac:dyDescent="0.2">
      <c r="A836" s="86">
        <v>39733</v>
      </c>
      <c r="B836" s="83">
        <v>2318.63</v>
      </c>
      <c r="C836" s="84">
        <f t="shared" si="10"/>
        <v>1860.7125555555556</v>
      </c>
    </row>
    <row r="837" spans="1:3" x14ac:dyDescent="0.2">
      <c r="A837" s="86">
        <v>39734</v>
      </c>
      <c r="B837" s="83">
        <v>2318.63</v>
      </c>
      <c r="C837" s="84">
        <f t="shared" si="10"/>
        <v>1863.6055555555556</v>
      </c>
    </row>
    <row r="838" spans="1:3" x14ac:dyDescent="0.2">
      <c r="A838" s="86">
        <v>39735</v>
      </c>
      <c r="B838" s="83">
        <v>2318.63</v>
      </c>
      <c r="C838" s="84">
        <f t="shared" si="10"/>
        <v>1866.4930000000002</v>
      </c>
    </row>
    <row r="839" spans="1:3" x14ac:dyDescent="0.2">
      <c r="A839" s="86">
        <v>39736</v>
      </c>
      <c r="B839" s="83">
        <v>2223.94</v>
      </c>
      <c r="C839" s="84">
        <f t="shared" si="10"/>
        <v>1868.8878333333332</v>
      </c>
    </row>
    <row r="840" spans="1:3" x14ac:dyDescent="0.2">
      <c r="A840" s="86">
        <v>39737</v>
      </c>
      <c r="B840" s="83">
        <v>2316.54</v>
      </c>
      <c r="C840" s="84">
        <f t="shared" si="10"/>
        <v>1871.8398888888889</v>
      </c>
    </row>
    <row r="841" spans="1:3" x14ac:dyDescent="0.2">
      <c r="A841" s="86">
        <v>39738</v>
      </c>
      <c r="B841" s="83">
        <v>2304.6799999999998</v>
      </c>
      <c r="C841" s="84">
        <f t="shared" si="10"/>
        <v>1874.7260555555556</v>
      </c>
    </row>
    <row r="842" spans="1:3" x14ac:dyDescent="0.2">
      <c r="A842" s="86">
        <v>39739</v>
      </c>
      <c r="B842" s="83">
        <v>2271.98</v>
      </c>
      <c r="C842" s="84">
        <f t="shared" si="10"/>
        <v>1877.4305555555557</v>
      </c>
    </row>
    <row r="843" spans="1:3" x14ac:dyDescent="0.2">
      <c r="A843" s="86">
        <v>39740</v>
      </c>
      <c r="B843" s="83">
        <v>2271.98</v>
      </c>
      <c r="C843" s="84">
        <f t="shared" si="10"/>
        <v>1880.1593888888885</v>
      </c>
    </row>
    <row r="844" spans="1:3" x14ac:dyDescent="0.2">
      <c r="A844" s="86">
        <v>39741</v>
      </c>
      <c r="B844" s="83">
        <v>2271.98</v>
      </c>
      <c r="C844" s="84">
        <f t="shared" si="10"/>
        <v>1882.9199444444444</v>
      </c>
    </row>
    <row r="845" spans="1:3" x14ac:dyDescent="0.2">
      <c r="A845" s="86">
        <v>39742</v>
      </c>
      <c r="B845" s="83">
        <v>2243.4899999999998</v>
      </c>
      <c r="C845" s="84">
        <f t="shared" si="10"/>
        <v>1885.5765555555552</v>
      </c>
    </row>
    <row r="846" spans="1:3" x14ac:dyDescent="0.2">
      <c r="A846" s="86">
        <v>39743</v>
      </c>
      <c r="B846" s="83">
        <v>2296.3200000000002</v>
      </c>
      <c r="C846" s="84">
        <f t="shared" si="10"/>
        <v>1888.5241666666666</v>
      </c>
    </row>
    <row r="847" spans="1:3" x14ac:dyDescent="0.2">
      <c r="A847" s="86">
        <v>39744</v>
      </c>
      <c r="B847" s="83">
        <v>2346.4699999999998</v>
      </c>
      <c r="C847" s="84">
        <f t="shared" si="10"/>
        <v>1891.6977777777772</v>
      </c>
    </row>
    <row r="848" spans="1:3" x14ac:dyDescent="0.2">
      <c r="A848" s="86">
        <v>39745</v>
      </c>
      <c r="B848" s="83">
        <v>2361.0100000000002</v>
      </c>
      <c r="C848" s="84">
        <f t="shared" si="10"/>
        <v>1894.9521666666665</v>
      </c>
    </row>
    <row r="849" spans="1:3" x14ac:dyDescent="0.2">
      <c r="A849" s="86">
        <v>39746</v>
      </c>
      <c r="B849" s="83">
        <v>2386.48</v>
      </c>
      <c r="C849" s="84">
        <f t="shared" si="10"/>
        <v>1898.3480555555554</v>
      </c>
    </row>
    <row r="850" spans="1:3" x14ac:dyDescent="0.2">
      <c r="A850" s="86">
        <v>39747</v>
      </c>
      <c r="B850" s="83">
        <v>2386.48</v>
      </c>
      <c r="C850" s="84">
        <f t="shared" si="10"/>
        <v>1901.7855555555554</v>
      </c>
    </row>
    <row r="851" spans="1:3" x14ac:dyDescent="0.2">
      <c r="A851" s="86">
        <v>39748</v>
      </c>
      <c r="B851" s="83">
        <v>2386.48</v>
      </c>
      <c r="C851" s="84">
        <f t="shared" si="10"/>
        <v>1905.1537222222219</v>
      </c>
    </row>
    <row r="852" spans="1:3" x14ac:dyDescent="0.2">
      <c r="A852" s="86">
        <v>39749</v>
      </c>
      <c r="B852" s="83">
        <v>2379.2399999999998</v>
      </c>
      <c r="C852" s="84">
        <f t="shared" si="10"/>
        <v>1908.5535555555552</v>
      </c>
    </row>
    <row r="853" spans="1:3" x14ac:dyDescent="0.2">
      <c r="A853" s="86">
        <v>39750</v>
      </c>
      <c r="B853" s="83">
        <v>2382.31</v>
      </c>
      <c r="C853" s="84">
        <f t="shared" si="10"/>
        <v>1911.9704444444442</v>
      </c>
    </row>
    <row r="854" spans="1:3" x14ac:dyDescent="0.2">
      <c r="A854" s="86">
        <v>39751</v>
      </c>
      <c r="B854" s="83">
        <v>2374.1</v>
      </c>
      <c r="C854" s="84">
        <f t="shared" si="10"/>
        <v>1915.4029444444438</v>
      </c>
    </row>
    <row r="855" spans="1:3" x14ac:dyDescent="0.2">
      <c r="A855" s="86">
        <v>39752</v>
      </c>
      <c r="B855" s="83">
        <v>2359.52</v>
      </c>
      <c r="C855" s="84">
        <f t="shared" si="10"/>
        <v>1918.7544444444441</v>
      </c>
    </row>
    <row r="856" spans="1:3" x14ac:dyDescent="0.2">
      <c r="A856" s="86">
        <v>39753</v>
      </c>
      <c r="B856" s="83">
        <v>2392.2800000000002</v>
      </c>
      <c r="C856" s="84">
        <f t="shared" si="10"/>
        <v>1922.2879444444445</v>
      </c>
    </row>
    <row r="857" spans="1:3" x14ac:dyDescent="0.2">
      <c r="A857" s="86">
        <v>39754</v>
      </c>
      <c r="B857" s="83">
        <v>2392.2800000000002</v>
      </c>
      <c r="C857" s="84">
        <f t="shared" si="10"/>
        <v>1925.8214444444448</v>
      </c>
    </row>
    <row r="858" spans="1:3" x14ac:dyDescent="0.2">
      <c r="A858" s="86">
        <v>39755</v>
      </c>
      <c r="B858" s="83">
        <v>2392.2800000000002</v>
      </c>
      <c r="C858" s="84">
        <f t="shared" si="10"/>
        <v>1929.2823333333338</v>
      </c>
    </row>
    <row r="859" spans="1:3" x14ac:dyDescent="0.2">
      <c r="A859" s="86">
        <v>39756</v>
      </c>
      <c r="B859" s="83">
        <v>2392.2800000000002</v>
      </c>
      <c r="C859" s="84">
        <f t="shared" si="10"/>
        <v>1932.6415555555561</v>
      </c>
    </row>
    <row r="860" spans="1:3" x14ac:dyDescent="0.2">
      <c r="A860" s="86">
        <v>39757</v>
      </c>
      <c r="B860" s="83">
        <v>2351.56</v>
      </c>
      <c r="C860" s="84">
        <f t="shared" si="10"/>
        <v>1935.7439444444449</v>
      </c>
    </row>
    <row r="861" spans="1:3" x14ac:dyDescent="0.2">
      <c r="A861" s="86">
        <v>39758</v>
      </c>
      <c r="B861" s="83">
        <v>2327.7800000000002</v>
      </c>
      <c r="C861" s="84">
        <f t="shared" si="10"/>
        <v>1938.7772222222229</v>
      </c>
    </row>
    <row r="862" spans="1:3" x14ac:dyDescent="0.2">
      <c r="A862" s="86">
        <v>39759</v>
      </c>
      <c r="B862" s="83">
        <v>2342.65</v>
      </c>
      <c r="C862" s="84">
        <f t="shared" si="10"/>
        <v>1941.8931111111119</v>
      </c>
    </row>
    <row r="863" spans="1:3" x14ac:dyDescent="0.2">
      <c r="A863" s="86">
        <v>39760</v>
      </c>
      <c r="B863" s="83">
        <v>2317.34</v>
      </c>
      <c r="C863" s="84">
        <f t="shared" si="10"/>
        <v>1944.8683888888895</v>
      </c>
    </row>
    <row r="864" spans="1:3" x14ac:dyDescent="0.2">
      <c r="A864" s="86">
        <v>39761</v>
      </c>
      <c r="B864" s="83">
        <v>2317.34</v>
      </c>
      <c r="C864" s="84">
        <f t="shared" si="10"/>
        <v>1947.8464444444453</v>
      </c>
    </row>
    <row r="865" spans="1:3" x14ac:dyDescent="0.2">
      <c r="A865" s="86">
        <v>39762</v>
      </c>
      <c r="B865" s="83">
        <v>2317.34</v>
      </c>
      <c r="C865" s="84">
        <f t="shared" si="10"/>
        <v>1950.8316111111117</v>
      </c>
    </row>
    <row r="866" spans="1:3" x14ac:dyDescent="0.2">
      <c r="A866" s="86">
        <v>39763</v>
      </c>
      <c r="B866" s="83">
        <v>2281.2399999999998</v>
      </c>
      <c r="C866" s="84">
        <f t="shared" si="10"/>
        <v>1953.5737777777783</v>
      </c>
    </row>
    <row r="867" spans="1:3" x14ac:dyDescent="0.2">
      <c r="A867" s="86">
        <v>39764</v>
      </c>
      <c r="B867" s="83">
        <v>2281.2399999999998</v>
      </c>
      <c r="C867" s="84">
        <f t="shared" si="10"/>
        <v>1956.2865555555559</v>
      </c>
    </row>
    <row r="868" spans="1:3" x14ac:dyDescent="0.2">
      <c r="A868" s="86">
        <v>39765</v>
      </c>
      <c r="B868" s="83">
        <v>2335.02</v>
      </c>
      <c r="C868" s="84">
        <f t="shared" si="10"/>
        <v>1959.3420000000003</v>
      </c>
    </row>
    <row r="869" spans="1:3" x14ac:dyDescent="0.2">
      <c r="A869" s="86">
        <v>39766</v>
      </c>
      <c r="B869" s="83">
        <v>2329.8200000000002</v>
      </c>
      <c r="C869" s="84">
        <f t="shared" si="10"/>
        <v>1962.3685555555558</v>
      </c>
    </row>
    <row r="870" spans="1:3" x14ac:dyDescent="0.2">
      <c r="A870" s="86">
        <v>39767</v>
      </c>
      <c r="B870" s="83">
        <v>2308.65</v>
      </c>
      <c r="C870" s="84">
        <f t="shared" si="10"/>
        <v>1965.2775000000004</v>
      </c>
    </row>
    <row r="871" spans="1:3" x14ac:dyDescent="0.2">
      <c r="A871" s="86">
        <v>39768</v>
      </c>
      <c r="B871" s="83">
        <v>2308.65</v>
      </c>
      <c r="C871" s="84">
        <f t="shared" si="10"/>
        <v>1968.2180555555558</v>
      </c>
    </row>
    <row r="872" spans="1:3" x14ac:dyDescent="0.2">
      <c r="A872" s="86">
        <v>39769</v>
      </c>
      <c r="B872" s="83">
        <v>2308.65</v>
      </c>
      <c r="C872" s="84">
        <f t="shared" si="10"/>
        <v>1971.112833333334</v>
      </c>
    </row>
    <row r="873" spans="1:3" x14ac:dyDescent="0.2">
      <c r="A873" s="86">
        <v>39770</v>
      </c>
      <c r="B873" s="83">
        <v>2308.65</v>
      </c>
      <c r="C873" s="84">
        <f t="shared" si="10"/>
        <v>1974.0526666666672</v>
      </c>
    </row>
    <row r="874" spans="1:3" x14ac:dyDescent="0.2">
      <c r="A874" s="86">
        <v>39771</v>
      </c>
      <c r="B874" s="83">
        <v>2329.9</v>
      </c>
      <c r="C874" s="84">
        <f t="shared" si="10"/>
        <v>1977.1099444444453</v>
      </c>
    </row>
    <row r="875" spans="1:3" x14ac:dyDescent="0.2">
      <c r="A875" s="86">
        <v>39772</v>
      </c>
      <c r="B875" s="83">
        <v>2342.1799999999998</v>
      </c>
      <c r="C875" s="84">
        <f t="shared" si="10"/>
        <v>1980.2443888888895</v>
      </c>
    </row>
    <row r="876" spans="1:3" x14ac:dyDescent="0.2">
      <c r="A876" s="86">
        <v>39773</v>
      </c>
      <c r="B876" s="83">
        <v>2359.2600000000002</v>
      </c>
      <c r="C876" s="84">
        <f t="shared" si="10"/>
        <v>1983.4737222222227</v>
      </c>
    </row>
    <row r="877" spans="1:3" x14ac:dyDescent="0.2">
      <c r="A877" s="86">
        <v>39774</v>
      </c>
      <c r="B877" s="83">
        <v>2355.71</v>
      </c>
      <c r="C877" s="84">
        <f t="shared" si="10"/>
        <v>1986.6833333333341</v>
      </c>
    </row>
    <row r="878" spans="1:3" x14ac:dyDescent="0.2">
      <c r="A878" s="86">
        <v>39775</v>
      </c>
      <c r="B878" s="83">
        <v>2355.71</v>
      </c>
      <c r="C878" s="84">
        <f t="shared" si="10"/>
        <v>1989.892944444445</v>
      </c>
    </row>
    <row r="879" spans="1:3" x14ac:dyDescent="0.2">
      <c r="A879" s="86">
        <v>39776</v>
      </c>
      <c r="B879" s="83">
        <v>2355.71</v>
      </c>
      <c r="C879" s="84">
        <f t="shared" si="10"/>
        <v>1993.132722222223</v>
      </c>
    </row>
    <row r="880" spans="1:3" x14ac:dyDescent="0.2">
      <c r="A880" s="86">
        <v>39777</v>
      </c>
      <c r="B880" s="83">
        <v>2314.7199999999998</v>
      </c>
      <c r="C880" s="84">
        <f t="shared" si="10"/>
        <v>1996.1733333333341</v>
      </c>
    </row>
    <row r="881" spans="1:3" x14ac:dyDescent="0.2">
      <c r="A881" s="86">
        <v>39778</v>
      </c>
      <c r="B881" s="83">
        <v>2307.37</v>
      </c>
      <c r="C881" s="84">
        <f t="shared" si="10"/>
        <v>1999.2367777777788</v>
      </c>
    </row>
    <row r="882" spans="1:3" x14ac:dyDescent="0.2">
      <c r="A882" s="86">
        <v>39779</v>
      </c>
      <c r="B882" s="83">
        <v>2324.1</v>
      </c>
      <c r="C882" s="84">
        <f t="shared" si="10"/>
        <v>2002.4595000000008</v>
      </c>
    </row>
    <row r="883" spans="1:3" x14ac:dyDescent="0.2">
      <c r="A883" s="86">
        <v>39780</v>
      </c>
      <c r="B883" s="83">
        <v>2324.1</v>
      </c>
      <c r="C883" s="84">
        <f t="shared" si="10"/>
        <v>2005.6822222222231</v>
      </c>
    </row>
    <row r="884" spans="1:3" x14ac:dyDescent="0.2">
      <c r="A884" s="86">
        <v>39781</v>
      </c>
      <c r="B884" s="83">
        <v>2318</v>
      </c>
      <c r="C884" s="84">
        <f t="shared" si="10"/>
        <v>2008.8710555555565</v>
      </c>
    </row>
    <row r="885" spans="1:3" x14ac:dyDescent="0.2">
      <c r="A885" s="86">
        <v>39782</v>
      </c>
      <c r="B885" s="83">
        <v>2318</v>
      </c>
      <c r="C885" s="84">
        <f t="shared" si="10"/>
        <v>2012.0598888888901</v>
      </c>
    </row>
    <row r="886" spans="1:3" x14ac:dyDescent="0.2">
      <c r="A886" s="86">
        <v>39783</v>
      </c>
      <c r="B886" s="83">
        <v>2318</v>
      </c>
      <c r="C886" s="84">
        <f t="shared" ref="C886:C949" si="11">AVERAGE(B707:B886)</f>
        <v>2015.3231666666679</v>
      </c>
    </row>
    <row r="887" spans="1:3" x14ac:dyDescent="0.2">
      <c r="A887" s="86">
        <v>39784</v>
      </c>
      <c r="B887" s="83">
        <v>2320.12</v>
      </c>
      <c r="C887" s="84">
        <f t="shared" si="11"/>
        <v>2018.6085000000012</v>
      </c>
    </row>
    <row r="888" spans="1:3" x14ac:dyDescent="0.2">
      <c r="A888" s="86">
        <v>39785</v>
      </c>
      <c r="B888" s="83">
        <v>2315.35</v>
      </c>
      <c r="C888" s="84">
        <f t="shared" si="11"/>
        <v>2021.9718333333346</v>
      </c>
    </row>
    <row r="889" spans="1:3" x14ac:dyDescent="0.2">
      <c r="A889" s="86">
        <v>39786</v>
      </c>
      <c r="B889" s="83">
        <v>2317.48</v>
      </c>
      <c r="C889" s="84">
        <f t="shared" si="11"/>
        <v>2025.3887222222234</v>
      </c>
    </row>
    <row r="890" spans="1:3" x14ac:dyDescent="0.2">
      <c r="A890" s="86">
        <v>39787</v>
      </c>
      <c r="B890" s="83">
        <v>2323.2800000000002</v>
      </c>
      <c r="C890" s="84">
        <f t="shared" si="11"/>
        <v>2028.8378333333346</v>
      </c>
    </row>
    <row r="891" spans="1:3" x14ac:dyDescent="0.2">
      <c r="A891" s="86">
        <v>39788</v>
      </c>
      <c r="B891" s="83">
        <v>2333.54</v>
      </c>
      <c r="C891" s="84">
        <f t="shared" si="11"/>
        <v>2032.3439444444459</v>
      </c>
    </row>
    <row r="892" spans="1:3" x14ac:dyDescent="0.2">
      <c r="A892" s="86">
        <v>39789</v>
      </c>
      <c r="B892" s="83">
        <v>2333.54</v>
      </c>
      <c r="C892" s="84">
        <f t="shared" si="11"/>
        <v>2035.9351111111125</v>
      </c>
    </row>
    <row r="893" spans="1:3" x14ac:dyDescent="0.2">
      <c r="A893" s="86">
        <v>39790</v>
      </c>
      <c r="B893" s="83">
        <v>2333.54</v>
      </c>
      <c r="C893" s="84">
        <f t="shared" si="11"/>
        <v>2039.4726111111124</v>
      </c>
    </row>
    <row r="894" spans="1:3" x14ac:dyDescent="0.2">
      <c r="A894" s="86">
        <v>39791</v>
      </c>
      <c r="B894" s="83">
        <v>2333.54</v>
      </c>
      <c r="C894" s="84">
        <f t="shared" si="11"/>
        <v>2042.9870555555567</v>
      </c>
    </row>
    <row r="895" spans="1:3" x14ac:dyDescent="0.2">
      <c r="A895" s="86">
        <v>39792</v>
      </c>
      <c r="B895" s="83">
        <v>2311.6999999999998</v>
      </c>
      <c r="C895" s="84">
        <f t="shared" si="11"/>
        <v>2046.355666666668</v>
      </c>
    </row>
    <row r="896" spans="1:3" x14ac:dyDescent="0.2">
      <c r="A896" s="86">
        <v>39793</v>
      </c>
      <c r="B896" s="83">
        <v>2302.9299999999998</v>
      </c>
      <c r="C896" s="84">
        <f t="shared" si="11"/>
        <v>2049.6615555555572</v>
      </c>
    </row>
    <row r="897" spans="1:3" x14ac:dyDescent="0.2">
      <c r="A897" s="86">
        <v>39794</v>
      </c>
      <c r="B897" s="83">
        <v>2278.29</v>
      </c>
      <c r="C897" s="84">
        <f t="shared" si="11"/>
        <v>2052.8305555555571</v>
      </c>
    </row>
    <row r="898" spans="1:3" x14ac:dyDescent="0.2">
      <c r="A898" s="86">
        <v>39795</v>
      </c>
      <c r="B898" s="83">
        <v>2273.2399999999998</v>
      </c>
      <c r="C898" s="84">
        <f t="shared" si="11"/>
        <v>2055.9715000000015</v>
      </c>
    </row>
    <row r="899" spans="1:3" x14ac:dyDescent="0.2">
      <c r="A899" s="86">
        <v>39796</v>
      </c>
      <c r="B899" s="83">
        <v>2273.2399999999998</v>
      </c>
      <c r="C899" s="84">
        <f t="shared" si="11"/>
        <v>2059.2421666666683</v>
      </c>
    </row>
    <row r="900" spans="1:3" x14ac:dyDescent="0.2">
      <c r="A900" s="86">
        <v>39797</v>
      </c>
      <c r="B900" s="83">
        <v>2273.2399999999998</v>
      </c>
      <c r="C900" s="84">
        <f t="shared" si="11"/>
        <v>2062.6745000000014</v>
      </c>
    </row>
    <row r="901" spans="1:3" x14ac:dyDescent="0.2">
      <c r="A901" s="86">
        <v>39798</v>
      </c>
      <c r="B901" s="83">
        <v>2254.5</v>
      </c>
      <c r="C901" s="84">
        <f t="shared" si="11"/>
        <v>2066.0194444444455</v>
      </c>
    </row>
    <row r="902" spans="1:3" x14ac:dyDescent="0.2">
      <c r="A902" s="86">
        <v>39799</v>
      </c>
      <c r="B902" s="83">
        <v>2223.3000000000002</v>
      </c>
      <c r="C902" s="84">
        <f t="shared" si="11"/>
        <v>2069.0916111111123</v>
      </c>
    </row>
    <row r="903" spans="1:3" x14ac:dyDescent="0.2">
      <c r="A903" s="86">
        <v>39800</v>
      </c>
      <c r="B903" s="83">
        <v>2173.86</v>
      </c>
      <c r="C903" s="84">
        <f t="shared" si="11"/>
        <v>2071.8418333333343</v>
      </c>
    </row>
    <row r="904" spans="1:3" x14ac:dyDescent="0.2">
      <c r="A904" s="86">
        <v>39801</v>
      </c>
      <c r="B904" s="83">
        <v>2163.14</v>
      </c>
      <c r="C904" s="84">
        <f t="shared" si="11"/>
        <v>2074.5325000000007</v>
      </c>
    </row>
    <row r="905" spans="1:3" x14ac:dyDescent="0.2">
      <c r="A905" s="86">
        <v>39802</v>
      </c>
      <c r="B905" s="83">
        <v>2167.35</v>
      </c>
      <c r="C905" s="84">
        <f t="shared" si="11"/>
        <v>2077.2465555555564</v>
      </c>
    </row>
    <row r="906" spans="1:3" x14ac:dyDescent="0.2">
      <c r="A906" s="86">
        <v>39803</v>
      </c>
      <c r="B906" s="83">
        <v>2167.35</v>
      </c>
      <c r="C906" s="84">
        <f t="shared" si="11"/>
        <v>2079.7672222222227</v>
      </c>
    </row>
    <row r="907" spans="1:3" x14ac:dyDescent="0.2">
      <c r="A907" s="86">
        <v>39804</v>
      </c>
      <c r="B907" s="83">
        <v>2167.35</v>
      </c>
      <c r="C907" s="84">
        <f t="shared" si="11"/>
        <v>2082.0967222222225</v>
      </c>
    </row>
    <row r="908" spans="1:3" x14ac:dyDescent="0.2">
      <c r="A908" s="86">
        <v>39805</v>
      </c>
      <c r="B908" s="83">
        <v>2169.83</v>
      </c>
      <c r="C908" s="84">
        <f t="shared" si="11"/>
        <v>2084.2433333333338</v>
      </c>
    </row>
    <row r="909" spans="1:3" x14ac:dyDescent="0.2">
      <c r="A909" s="86">
        <v>39806</v>
      </c>
      <c r="B909" s="83">
        <v>2180.4899999999998</v>
      </c>
      <c r="C909" s="84">
        <f t="shared" si="11"/>
        <v>2086.1748888888892</v>
      </c>
    </row>
    <row r="910" spans="1:3" x14ac:dyDescent="0.2">
      <c r="A910" s="86">
        <v>39807</v>
      </c>
      <c r="B910" s="83">
        <v>2198.09</v>
      </c>
      <c r="C910" s="84">
        <f t="shared" si="11"/>
        <v>2087.7030555555557</v>
      </c>
    </row>
    <row r="911" spans="1:3" x14ac:dyDescent="0.2">
      <c r="A911" s="86">
        <v>39808</v>
      </c>
      <c r="B911" s="83">
        <v>2198.09</v>
      </c>
      <c r="C911" s="84">
        <f t="shared" si="11"/>
        <v>2089.2312222222226</v>
      </c>
    </row>
    <row r="912" spans="1:3" x14ac:dyDescent="0.2">
      <c r="A912" s="86">
        <v>39809</v>
      </c>
      <c r="B912" s="83">
        <v>2204.9499999999998</v>
      </c>
      <c r="C912" s="84">
        <f t="shared" si="11"/>
        <v>2090.7975000000001</v>
      </c>
    </row>
    <row r="913" spans="1:3" x14ac:dyDescent="0.2">
      <c r="A913" s="86">
        <v>39810</v>
      </c>
      <c r="B913" s="83">
        <v>2204.9499999999998</v>
      </c>
      <c r="C913" s="84">
        <f t="shared" si="11"/>
        <v>2092.3637777777781</v>
      </c>
    </row>
    <row r="914" spans="1:3" x14ac:dyDescent="0.2">
      <c r="A914" s="86">
        <v>39811</v>
      </c>
      <c r="B914" s="83">
        <v>2204.9499999999998</v>
      </c>
      <c r="C914" s="84">
        <f t="shared" si="11"/>
        <v>2093.9721666666669</v>
      </c>
    </row>
    <row r="915" spans="1:3" x14ac:dyDescent="0.2">
      <c r="A915" s="86">
        <v>39812</v>
      </c>
      <c r="B915" s="83">
        <v>2234</v>
      </c>
      <c r="C915" s="84">
        <f t="shared" si="11"/>
        <v>2096.2799444444445</v>
      </c>
    </row>
    <row r="916" spans="1:3" x14ac:dyDescent="0.2">
      <c r="A916" s="86">
        <v>39813</v>
      </c>
      <c r="B916" s="83">
        <v>2243.59</v>
      </c>
      <c r="C916" s="84">
        <f t="shared" si="11"/>
        <v>2099.0308333333337</v>
      </c>
    </row>
    <row r="917" spans="1:3" x14ac:dyDescent="0.2">
      <c r="A917" s="86">
        <v>39814</v>
      </c>
      <c r="B917" s="83">
        <v>2243.59</v>
      </c>
      <c r="C917" s="84">
        <f t="shared" si="11"/>
        <v>2101.7817222222225</v>
      </c>
    </row>
    <row r="918" spans="1:3" x14ac:dyDescent="0.2">
      <c r="A918" s="86">
        <v>39815</v>
      </c>
      <c r="B918" s="83">
        <v>2243.59</v>
      </c>
      <c r="C918" s="84">
        <f t="shared" si="11"/>
        <v>2104.5326111111117</v>
      </c>
    </row>
    <row r="919" spans="1:3" x14ac:dyDescent="0.2">
      <c r="A919" s="86">
        <v>39816</v>
      </c>
      <c r="B919" s="83">
        <v>2234.81</v>
      </c>
      <c r="C919" s="84">
        <f t="shared" si="11"/>
        <v>2107.2347222222229</v>
      </c>
    </row>
    <row r="920" spans="1:3" x14ac:dyDescent="0.2">
      <c r="A920" s="86">
        <v>39817</v>
      </c>
      <c r="B920" s="83">
        <v>2234.81</v>
      </c>
      <c r="C920" s="84">
        <f t="shared" si="11"/>
        <v>2110.097666666667</v>
      </c>
    </row>
    <row r="921" spans="1:3" x14ac:dyDescent="0.2">
      <c r="A921" s="86">
        <v>39818</v>
      </c>
      <c r="B921" s="83">
        <v>2234.81</v>
      </c>
      <c r="C921" s="84">
        <f t="shared" si="11"/>
        <v>2112.8661111111114</v>
      </c>
    </row>
    <row r="922" spans="1:3" x14ac:dyDescent="0.2">
      <c r="A922" s="86">
        <v>39819</v>
      </c>
      <c r="B922" s="83">
        <v>2227.2399999999998</v>
      </c>
      <c r="C922" s="84">
        <f t="shared" si="11"/>
        <v>2115.6355555555556</v>
      </c>
    </row>
    <row r="923" spans="1:3" x14ac:dyDescent="0.2">
      <c r="A923" s="86">
        <v>39820</v>
      </c>
      <c r="B923" s="83">
        <v>2197.7199999999998</v>
      </c>
      <c r="C923" s="84">
        <f t="shared" si="11"/>
        <v>2118.0223888888886</v>
      </c>
    </row>
    <row r="924" spans="1:3" x14ac:dyDescent="0.2">
      <c r="A924" s="86">
        <v>39821</v>
      </c>
      <c r="B924" s="83">
        <v>2214.13</v>
      </c>
      <c r="C924" s="84">
        <f t="shared" si="11"/>
        <v>2120.4408888888884</v>
      </c>
    </row>
    <row r="925" spans="1:3" x14ac:dyDescent="0.2">
      <c r="A925" s="86">
        <v>39822</v>
      </c>
      <c r="B925" s="83">
        <v>2220.8200000000002</v>
      </c>
      <c r="C925" s="84">
        <f t="shared" si="11"/>
        <v>2122.8965555555551</v>
      </c>
    </row>
    <row r="926" spans="1:3" x14ac:dyDescent="0.2">
      <c r="A926" s="86">
        <v>39823</v>
      </c>
      <c r="B926" s="83">
        <v>2216.23</v>
      </c>
      <c r="C926" s="84">
        <f t="shared" si="11"/>
        <v>2125.3267222222216</v>
      </c>
    </row>
    <row r="927" spans="1:3" x14ac:dyDescent="0.2">
      <c r="A927" s="86">
        <v>39824</v>
      </c>
      <c r="B927" s="83">
        <v>2216.23</v>
      </c>
      <c r="C927" s="84">
        <f t="shared" si="11"/>
        <v>2127.8973888888877</v>
      </c>
    </row>
    <row r="928" spans="1:3" x14ac:dyDescent="0.2">
      <c r="A928" s="86">
        <v>39825</v>
      </c>
      <c r="B928" s="83">
        <v>2216.23</v>
      </c>
      <c r="C928" s="84">
        <f t="shared" si="11"/>
        <v>2130.33661111111</v>
      </c>
    </row>
    <row r="929" spans="1:3" x14ac:dyDescent="0.2">
      <c r="A929" s="86">
        <v>39826</v>
      </c>
      <c r="B929" s="83">
        <v>2216.23</v>
      </c>
      <c r="C929" s="84">
        <f t="shared" si="11"/>
        <v>2132.823833333332</v>
      </c>
    </row>
    <row r="930" spans="1:3" x14ac:dyDescent="0.2">
      <c r="A930" s="86">
        <v>39827</v>
      </c>
      <c r="B930" s="83">
        <v>2226.87</v>
      </c>
      <c r="C930" s="84">
        <f t="shared" si="11"/>
        <v>2135.4298333333318</v>
      </c>
    </row>
    <row r="931" spans="1:3" x14ac:dyDescent="0.2">
      <c r="A931" s="86">
        <v>39828</v>
      </c>
      <c r="B931" s="83">
        <v>2234.4</v>
      </c>
      <c r="C931" s="84">
        <f t="shared" si="11"/>
        <v>2137.9084999999986</v>
      </c>
    </row>
    <row r="932" spans="1:3" x14ac:dyDescent="0.2">
      <c r="A932" s="86">
        <v>39829</v>
      </c>
      <c r="B932" s="83">
        <v>2249.64</v>
      </c>
      <c r="C932" s="84">
        <f t="shared" si="11"/>
        <v>2140.4718333333317</v>
      </c>
    </row>
    <row r="933" spans="1:3" x14ac:dyDescent="0.2">
      <c r="A933" s="86">
        <v>39830</v>
      </c>
      <c r="B933" s="83">
        <v>2227.6799999999998</v>
      </c>
      <c r="C933" s="84">
        <f t="shared" si="11"/>
        <v>2142.9131666666649</v>
      </c>
    </row>
    <row r="934" spans="1:3" x14ac:dyDescent="0.2">
      <c r="A934" s="86">
        <v>39831</v>
      </c>
      <c r="B934" s="83">
        <v>2227.6799999999998</v>
      </c>
      <c r="C934" s="84">
        <f t="shared" si="11"/>
        <v>2145.2779999999984</v>
      </c>
    </row>
    <row r="935" spans="1:3" x14ac:dyDescent="0.2">
      <c r="A935" s="86">
        <v>39832</v>
      </c>
      <c r="B935" s="83">
        <v>2227.6799999999998</v>
      </c>
      <c r="C935" s="84">
        <f t="shared" si="11"/>
        <v>2147.668277777776</v>
      </c>
    </row>
    <row r="936" spans="1:3" x14ac:dyDescent="0.2">
      <c r="A936" s="86">
        <v>39833</v>
      </c>
      <c r="B936" s="83">
        <v>2227.6799999999998</v>
      </c>
      <c r="C936" s="84">
        <f t="shared" si="11"/>
        <v>2150.1984444444429</v>
      </c>
    </row>
    <row r="937" spans="1:3" x14ac:dyDescent="0.2">
      <c r="A937" s="86">
        <v>39834</v>
      </c>
      <c r="B937" s="83">
        <v>2245.2800000000002</v>
      </c>
      <c r="C937" s="84">
        <f t="shared" si="11"/>
        <v>2152.799444444443</v>
      </c>
    </row>
    <row r="938" spans="1:3" x14ac:dyDescent="0.2">
      <c r="A938" s="86">
        <v>39835</v>
      </c>
      <c r="B938" s="83">
        <v>2245.9699999999998</v>
      </c>
      <c r="C938" s="84">
        <f t="shared" si="11"/>
        <v>2155.3594444444429</v>
      </c>
    </row>
    <row r="939" spans="1:3" x14ac:dyDescent="0.2">
      <c r="A939" s="86">
        <v>39836</v>
      </c>
      <c r="B939" s="83">
        <v>2247.87</v>
      </c>
      <c r="C939" s="84">
        <f t="shared" si="11"/>
        <v>2157.9299999999985</v>
      </c>
    </row>
    <row r="940" spans="1:3" x14ac:dyDescent="0.2">
      <c r="A940" s="86">
        <v>39837</v>
      </c>
      <c r="B940" s="83">
        <v>2280.77</v>
      </c>
      <c r="C940" s="84">
        <f t="shared" si="11"/>
        <v>2160.683333333332</v>
      </c>
    </row>
    <row r="941" spans="1:3" x14ac:dyDescent="0.2">
      <c r="A941" s="86">
        <v>39838</v>
      </c>
      <c r="B941" s="83">
        <v>2280.77</v>
      </c>
      <c r="C941" s="84">
        <f t="shared" si="11"/>
        <v>2163.5516111111101</v>
      </c>
    </row>
    <row r="942" spans="1:3" x14ac:dyDescent="0.2">
      <c r="A942" s="86">
        <v>39839</v>
      </c>
      <c r="B942" s="83">
        <v>2280.77</v>
      </c>
      <c r="C942" s="84">
        <f t="shared" si="11"/>
        <v>2166.2798888888879</v>
      </c>
    </row>
    <row r="943" spans="1:3" x14ac:dyDescent="0.2">
      <c r="A943" s="86">
        <v>39840</v>
      </c>
      <c r="B943" s="83">
        <v>2280.4299999999998</v>
      </c>
      <c r="C943" s="84">
        <f t="shared" si="11"/>
        <v>2168.9920555555545</v>
      </c>
    </row>
    <row r="944" spans="1:3" x14ac:dyDescent="0.2">
      <c r="A944" s="86">
        <v>39841</v>
      </c>
      <c r="B944" s="83">
        <v>2310.83</v>
      </c>
      <c r="C944" s="84">
        <f t="shared" si="11"/>
        <v>2171.8269999999993</v>
      </c>
    </row>
    <row r="945" spans="1:3" x14ac:dyDescent="0.2">
      <c r="A945" s="86">
        <v>39842</v>
      </c>
      <c r="B945" s="83">
        <v>2341.09</v>
      </c>
      <c r="C945" s="84">
        <f t="shared" si="11"/>
        <v>2174.9443333333329</v>
      </c>
    </row>
    <row r="946" spans="1:3" x14ac:dyDescent="0.2">
      <c r="A946" s="86">
        <v>39843</v>
      </c>
      <c r="B946" s="83">
        <v>2386.58</v>
      </c>
      <c r="C946" s="84">
        <f t="shared" si="11"/>
        <v>2178.3143888888885</v>
      </c>
    </row>
    <row r="947" spans="1:3" x14ac:dyDescent="0.2">
      <c r="A947" s="86">
        <v>39844</v>
      </c>
      <c r="B947" s="83">
        <v>2420.2600000000002</v>
      </c>
      <c r="C947" s="84">
        <f t="shared" si="11"/>
        <v>2181.8715555555555</v>
      </c>
    </row>
    <row r="948" spans="1:3" x14ac:dyDescent="0.2">
      <c r="A948" s="86">
        <v>39845</v>
      </c>
      <c r="B948" s="83">
        <v>2420.2600000000002</v>
      </c>
      <c r="C948" s="84">
        <f t="shared" si="11"/>
        <v>2185.4768333333332</v>
      </c>
    </row>
    <row r="949" spans="1:3" x14ac:dyDescent="0.2">
      <c r="A949" s="86">
        <v>39846</v>
      </c>
      <c r="B949" s="83">
        <v>2420.2600000000002</v>
      </c>
      <c r="C949" s="84">
        <f t="shared" si="11"/>
        <v>2189.0773888888889</v>
      </c>
    </row>
    <row r="950" spans="1:3" x14ac:dyDescent="0.2">
      <c r="A950" s="86">
        <v>39847</v>
      </c>
      <c r="B950" s="83">
        <v>2450.7800000000002</v>
      </c>
      <c r="C950" s="84">
        <f t="shared" ref="C950:C1013" si="12">AVERAGE(B771:B950)</f>
        <v>2192.7877222222223</v>
      </c>
    </row>
    <row r="951" spans="1:3" x14ac:dyDescent="0.2">
      <c r="A951" s="86">
        <v>39848</v>
      </c>
      <c r="B951" s="83">
        <v>2443.67</v>
      </c>
      <c r="C951" s="84">
        <f t="shared" si="12"/>
        <v>2196.4585555555559</v>
      </c>
    </row>
    <row r="952" spans="1:3" x14ac:dyDescent="0.2">
      <c r="A952" s="86">
        <v>39849</v>
      </c>
      <c r="B952" s="83">
        <v>2469.02</v>
      </c>
      <c r="C952" s="84">
        <f t="shared" si="12"/>
        <v>2200.0850555555558</v>
      </c>
    </row>
    <row r="953" spans="1:3" x14ac:dyDescent="0.2">
      <c r="A953" s="86">
        <v>39850</v>
      </c>
      <c r="B953" s="83">
        <v>2472.65</v>
      </c>
      <c r="C953" s="84">
        <f t="shared" si="12"/>
        <v>2203.7317222222227</v>
      </c>
    </row>
    <row r="954" spans="1:3" x14ac:dyDescent="0.2">
      <c r="A954" s="86">
        <v>39851</v>
      </c>
      <c r="B954" s="83">
        <v>2449.4899999999998</v>
      </c>
      <c r="C954" s="84">
        <f t="shared" si="12"/>
        <v>2207.2497222222228</v>
      </c>
    </row>
    <row r="955" spans="1:3" x14ac:dyDescent="0.2">
      <c r="A955" s="86">
        <v>39852</v>
      </c>
      <c r="B955" s="83">
        <v>2449.4899999999998</v>
      </c>
      <c r="C955" s="84">
        <f t="shared" si="12"/>
        <v>2210.7371111111115</v>
      </c>
    </row>
    <row r="956" spans="1:3" x14ac:dyDescent="0.2">
      <c r="A956" s="86">
        <v>39853</v>
      </c>
      <c r="B956" s="83">
        <v>2449.4899999999998</v>
      </c>
      <c r="C956" s="84">
        <f t="shared" si="12"/>
        <v>2214.1440000000007</v>
      </c>
    </row>
    <row r="957" spans="1:3" x14ac:dyDescent="0.2">
      <c r="A957" s="86">
        <v>39854</v>
      </c>
      <c r="B957" s="83">
        <v>2450.6</v>
      </c>
      <c r="C957" s="84">
        <f t="shared" si="12"/>
        <v>2217.4575555555562</v>
      </c>
    </row>
    <row r="958" spans="1:3" x14ac:dyDescent="0.2">
      <c r="A958" s="86">
        <v>39855</v>
      </c>
      <c r="B958" s="83">
        <v>2494.0700000000002</v>
      </c>
      <c r="C958" s="84">
        <f t="shared" si="12"/>
        <v>2221.0165555555564</v>
      </c>
    </row>
    <row r="959" spans="1:3" x14ac:dyDescent="0.2">
      <c r="A959" s="86">
        <v>39856</v>
      </c>
      <c r="B959" s="83">
        <v>2537.8200000000002</v>
      </c>
      <c r="C959" s="84">
        <f t="shared" si="12"/>
        <v>2224.6593888888897</v>
      </c>
    </row>
    <row r="960" spans="1:3" x14ac:dyDescent="0.2">
      <c r="A960" s="86">
        <v>39857</v>
      </c>
      <c r="B960" s="83">
        <v>2520.06</v>
      </c>
      <c r="C960" s="84">
        <f t="shared" si="12"/>
        <v>2228.2035555555562</v>
      </c>
    </row>
    <row r="961" spans="1:3" x14ac:dyDescent="0.2">
      <c r="A961" s="86">
        <v>39858</v>
      </c>
      <c r="B961" s="83">
        <v>2509.5</v>
      </c>
      <c r="C961" s="84">
        <f t="shared" si="12"/>
        <v>2231.6890555555565</v>
      </c>
    </row>
    <row r="962" spans="1:3" x14ac:dyDescent="0.2">
      <c r="A962" s="86">
        <v>39859</v>
      </c>
      <c r="B962" s="83">
        <v>2509.5</v>
      </c>
      <c r="C962" s="84">
        <f t="shared" si="12"/>
        <v>2235.1745555555563</v>
      </c>
    </row>
    <row r="963" spans="1:3" x14ac:dyDescent="0.2">
      <c r="A963" s="86">
        <v>39860</v>
      </c>
      <c r="B963" s="83">
        <v>2509.5</v>
      </c>
      <c r="C963" s="84">
        <f t="shared" si="12"/>
        <v>2238.6051666666672</v>
      </c>
    </row>
    <row r="964" spans="1:3" x14ac:dyDescent="0.2">
      <c r="A964" s="86">
        <v>39861</v>
      </c>
      <c r="B964" s="83">
        <v>2509.5</v>
      </c>
      <c r="C964" s="84">
        <f t="shared" si="12"/>
        <v>2242.0985555555562</v>
      </c>
    </row>
    <row r="965" spans="1:3" x14ac:dyDescent="0.2">
      <c r="A965" s="86">
        <v>39862</v>
      </c>
      <c r="B965" s="83">
        <v>2554.4</v>
      </c>
      <c r="C965" s="84">
        <f t="shared" si="12"/>
        <v>2245.9326666666675</v>
      </c>
    </row>
    <row r="966" spans="1:3" x14ac:dyDescent="0.2">
      <c r="A966" s="86">
        <v>39863</v>
      </c>
      <c r="B966" s="83">
        <v>2558.14</v>
      </c>
      <c r="C966" s="84">
        <f t="shared" si="12"/>
        <v>2249.7441666666678</v>
      </c>
    </row>
    <row r="967" spans="1:3" x14ac:dyDescent="0.2">
      <c r="A967" s="86">
        <v>39864</v>
      </c>
      <c r="B967" s="83">
        <v>2547.4</v>
      </c>
      <c r="C967" s="84">
        <f t="shared" si="12"/>
        <v>2253.496000000001</v>
      </c>
    </row>
    <row r="968" spans="1:3" x14ac:dyDescent="0.2">
      <c r="A968" s="86">
        <v>39865</v>
      </c>
      <c r="B968" s="83">
        <v>2588.31</v>
      </c>
      <c r="C968" s="84">
        <f t="shared" si="12"/>
        <v>2257.4751111111123</v>
      </c>
    </row>
    <row r="969" spans="1:3" x14ac:dyDescent="0.2">
      <c r="A969" s="86">
        <v>39866</v>
      </c>
      <c r="B969" s="83">
        <v>2588.31</v>
      </c>
      <c r="C969" s="84">
        <f t="shared" si="12"/>
        <v>2261.4438333333342</v>
      </c>
    </row>
    <row r="970" spans="1:3" x14ac:dyDescent="0.2">
      <c r="A970" s="86">
        <v>39867</v>
      </c>
      <c r="B970" s="83">
        <v>2588.31</v>
      </c>
      <c r="C970" s="84">
        <f t="shared" si="12"/>
        <v>2265.3118888888898</v>
      </c>
    </row>
    <row r="971" spans="1:3" x14ac:dyDescent="0.2">
      <c r="A971" s="86">
        <v>39868</v>
      </c>
      <c r="B971" s="83">
        <v>2572.3000000000002</v>
      </c>
      <c r="C971" s="84">
        <f t="shared" si="12"/>
        <v>2269.1151666666674</v>
      </c>
    </row>
    <row r="972" spans="1:3" x14ac:dyDescent="0.2">
      <c r="A972" s="86">
        <v>39869</v>
      </c>
      <c r="B972" s="83">
        <v>2596.37</v>
      </c>
      <c r="C972" s="84">
        <f t="shared" si="12"/>
        <v>2272.9396111111123</v>
      </c>
    </row>
    <row r="973" spans="1:3" x14ac:dyDescent="0.2">
      <c r="A973" s="86">
        <v>39870</v>
      </c>
      <c r="B973" s="83">
        <v>2575.5</v>
      </c>
      <c r="C973" s="84">
        <f t="shared" si="12"/>
        <v>2276.5135000000005</v>
      </c>
    </row>
    <row r="974" spans="1:3" x14ac:dyDescent="0.2">
      <c r="A974" s="86">
        <v>39871</v>
      </c>
      <c r="B974" s="83">
        <v>2555.0500000000002</v>
      </c>
      <c r="C974" s="84">
        <f t="shared" si="12"/>
        <v>2279.9737777777782</v>
      </c>
    </row>
    <row r="975" spans="1:3" x14ac:dyDescent="0.2">
      <c r="A975" s="86">
        <v>39872</v>
      </c>
      <c r="B975" s="83">
        <v>2555.89</v>
      </c>
      <c r="C975" s="84">
        <f t="shared" si="12"/>
        <v>2283.4387222222231</v>
      </c>
    </row>
    <row r="976" spans="1:3" x14ac:dyDescent="0.2">
      <c r="A976" s="86">
        <v>39873</v>
      </c>
      <c r="B976" s="83">
        <v>2555.89</v>
      </c>
      <c r="C976" s="84">
        <f t="shared" si="12"/>
        <v>2286.9036666666675</v>
      </c>
    </row>
    <row r="977" spans="1:3" x14ac:dyDescent="0.2">
      <c r="A977" s="86">
        <v>39874</v>
      </c>
      <c r="B977" s="83">
        <v>2555.89</v>
      </c>
      <c r="C977" s="84">
        <f t="shared" si="12"/>
        <v>2290.1302777777787</v>
      </c>
    </row>
    <row r="978" spans="1:3" x14ac:dyDescent="0.2">
      <c r="A978" s="86">
        <v>39875</v>
      </c>
      <c r="B978" s="83">
        <v>2590.9699999999998</v>
      </c>
      <c r="C978" s="84">
        <f t="shared" si="12"/>
        <v>2293.4546111111117</v>
      </c>
    </row>
    <row r="979" spans="1:3" x14ac:dyDescent="0.2">
      <c r="A979" s="86">
        <v>39876</v>
      </c>
      <c r="B979" s="83">
        <v>2588.96</v>
      </c>
      <c r="C979" s="84">
        <f t="shared" si="12"/>
        <v>2296.6292222222228</v>
      </c>
    </row>
    <row r="980" spans="1:3" x14ac:dyDescent="0.2">
      <c r="A980" s="86">
        <v>39877</v>
      </c>
      <c r="B980" s="83">
        <v>2589.48</v>
      </c>
      <c r="C980" s="84">
        <f t="shared" si="12"/>
        <v>2299.6718333333338</v>
      </c>
    </row>
    <row r="981" spans="1:3" x14ac:dyDescent="0.2">
      <c r="A981" s="86">
        <v>39878</v>
      </c>
      <c r="B981" s="83">
        <v>2572.92</v>
      </c>
      <c r="C981" s="84">
        <f t="shared" si="12"/>
        <v>2302.6224444444447</v>
      </c>
    </row>
    <row r="982" spans="1:3" x14ac:dyDescent="0.2">
      <c r="A982" s="86">
        <v>39879</v>
      </c>
      <c r="B982" s="83">
        <v>2548.5700000000002</v>
      </c>
      <c r="C982" s="84">
        <f t="shared" si="12"/>
        <v>2305.4377777777781</v>
      </c>
    </row>
    <row r="983" spans="1:3" x14ac:dyDescent="0.2">
      <c r="A983" s="86">
        <v>39880</v>
      </c>
      <c r="B983" s="83">
        <v>2548.5700000000002</v>
      </c>
      <c r="C983" s="84">
        <f t="shared" si="12"/>
        <v>2308.3125000000005</v>
      </c>
    </row>
    <row r="984" spans="1:3" x14ac:dyDescent="0.2">
      <c r="A984" s="86">
        <v>39881</v>
      </c>
      <c r="B984" s="83">
        <v>2548.5700000000002</v>
      </c>
      <c r="C984" s="84">
        <f t="shared" si="12"/>
        <v>2310.9643333333338</v>
      </c>
    </row>
    <row r="985" spans="1:3" x14ac:dyDescent="0.2">
      <c r="A985" s="86">
        <v>39882</v>
      </c>
      <c r="B985" s="83">
        <v>2559.36</v>
      </c>
      <c r="C985" s="84">
        <f t="shared" si="12"/>
        <v>2313.6201111111113</v>
      </c>
    </row>
    <row r="986" spans="1:3" x14ac:dyDescent="0.2">
      <c r="A986" s="86">
        <v>39883</v>
      </c>
      <c r="B986" s="83">
        <v>2525.06</v>
      </c>
      <c r="C986" s="84">
        <f t="shared" si="12"/>
        <v>2316.0790000000002</v>
      </c>
    </row>
    <row r="987" spans="1:3" x14ac:dyDescent="0.2">
      <c r="A987" s="86">
        <v>39884</v>
      </c>
      <c r="B987" s="83">
        <v>2506.73</v>
      </c>
      <c r="C987" s="84">
        <f t="shared" si="12"/>
        <v>2318.6077777777778</v>
      </c>
    </row>
    <row r="988" spans="1:3" x14ac:dyDescent="0.2">
      <c r="A988" s="86">
        <v>39885</v>
      </c>
      <c r="B988" s="83">
        <v>2481.2600000000002</v>
      </c>
      <c r="C988" s="84">
        <f t="shared" si="12"/>
        <v>2320.9950555555556</v>
      </c>
    </row>
    <row r="989" spans="1:3" x14ac:dyDescent="0.2">
      <c r="A989" s="86">
        <v>39886</v>
      </c>
      <c r="B989" s="83">
        <v>2445.3000000000002</v>
      </c>
      <c r="C989" s="84">
        <f t="shared" si="12"/>
        <v>2323.1825555555556</v>
      </c>
    </row>
    <row r="990" spans="1:3" x14ac:dyDescent="0.2">
      <c r="A990" s="86">
        <v>39887</v>
      </c>
      <c r="B990" s="83">
        <v>2445.3000000000002</v>
      </c>
      <c r="C990" s="84">
        <f t="shared" si="12"/>
        <v>2325.2603888888893</v>
      </c>
    </row>
    <row r="991" spans="1:3" x14ac:dyDescent="0.2">
      <c r="A991" s="86">
        <v>39888</v>
      </c>
      <c r="B991" s="83">
        <v>2445.3000000000002</v>
      </c>
      <c r="C991" s="84">
        <f t="shared" si="12"/>
        <v>2327.126666666667</v>
      </c>
    </row>
    <row r="992" spans="1:3" x14ac:dyDescent="0.2">
      <c r="A992" s="86">
        <v>39889</v>
      </c>
      <c r="B992" s="83">
        <v>2390.96</v>
      </c>
      <c r="C992" s="84">
        <f t="shared" si="12"/>
        <v>2328.5256666666678</v>
      </c>
    </row>
    <row r="993" spans="1:3" x14ac:dyDescent="0.2">
      <c r="A993" s="86">
        <v>39890</v>
      </c>
      <c r="B993" s="83">
        <v>2390.98</v>
      </c>
      <c r="C993" s="84">
        <f t="shared" si="12"/>
        <v>2329.6588333333343</v>
      </c>
    </row>
    <row r="994" spans="1:3" x14ac:dyDescent="0.2">
      <c r="A994" s="86">
        <v>39891</v>
      </c>
      <c r="B994" s="83">
        <v>2383.15</v>
      </c>
      <c r="C994" s="84">
        <f t="shared" si="12"/>
        <v>2331.4127222222232</v>
      </c>
    </row>
    <row r="995" spans="1:3" x14ac:dyDescent="0.2">
      <c r="A995" s="86">
        <v>39892</v>
      </c>
      <c r="B995" s="83">
        <v>2335.29</v>
      </c>
      <c r="C995" s="84">
        <f t="shared" si="12"/>
        <v>2332.9007222222231</v>
      </c>
    </row>
    <row r="996" spans="1:3" x14ac:dyDescent="0.2">
      <c r="A996" s="86">
        <v>39893</v>
      </c>
      <c r="B996" s="83">
        <v>2340.83</v>
      </c>
      <c r="C996" s="84">
        <f t="shared" si="12"/>
        <v>2334.4195000000009</v>
      </c>
    </row>
    <row r="997" spans="1:3" x14ac:dyDescent="0.2">
      <c r="A997" s="86">
        <v>39894</v>
      </c>
      <c r="B997" s="83">
        <v>2340.83</v>
      </c>
      <c r="C997" s="84">
        <f t="shared" si="12"/>
        <v>2336.0582777777786</v>
      </c>
    </row>
    <row r="998" spans="1:3" x14ac:dyDescent="0.2">
      <c r="A998" s="86">
        <v>39895</v>
      </c>
      <c r="B998" s="83">
        <v>2340.83</v>
      </c>
      <c r="C998" s="84">
        <f t="shared" si="12"/>
        <v>2337.5207222222234</v>
      </c>
    </row>
    <row r="999" spans="1:3" x14ac:dyDescent="0.2">
      <c r="A999" s="86">
        <v>39896</v>
      </c>
      <c r="B999" s="83">
        <v>2340.83</v>
      </c>
      <c r="C999" s="84">
        <f t="shared" si="12"/>
        <v>2338.5952777777788</v>
      </c>
    </row>
    <row r="1000" spans="1:3" x14ac:dyDescent="0.2">
      <c r="A1000" s="86">
        <v>39897</v>
      </c>
      <c r="B1000" s="83">
        <v>2353.21</v>
      </c>
      <c r="C1000" s="84">
        <f t="shared" si="12"/>
        <v>2339.9002777777791</v>
      </c>
    </row>
    <row r="1001" spans="1:3" x14ac:dyDescent="0.2">
      <c r="A1001" s="86">
        <v>39898</v>
      </c>
      <c r="B1001" s="83">
        <v>2379.94</v>
      </c>
      <c r="C1001" s="84">
        <f t="shared" si="12"/>
        <v>2341.4243333333347</v>
      </c>
    </row>
    <row r="1002" spans="1:3" x14ac:dyDescent="0.2">
      <c r="A1002" s="86">
        <v>39899</v>
      </c>
      <c r="B1002" s="83">
        <v>2435.81</v>
      </c>
      <c r="C1002" s="84">
        <f t="shared" si="12"/>
        <v>2343.258777777779</v>
      </c>
    </row>
    <row r="1003" spans="1:3" x14ac:dyDescent="0.2">
      <c r="A1003" s="86">
        <v>39900</v>
      </c>
      <c r="B1003" s="83">
        <v>2485.56</v>
      </c>
      <c r="C1003" s="84">
        <f t="shared" si="12"/>
        <v>2345.3696111111126</v>
      </c>
    </row>
    <row r="1004" spans="1:3" x14ac:dyDescent="0.2">
      <c r="A1004" s="86">
        <v>39901</v>
      </c>
      <c r="B1004" s="83">
        <v>2485.56</v>
      </c>
      <c r="C1004" s="84">
        <f t="shared" si="12"/>
        <v>2347.0970555555568</v>
      </c>
    </row>
    <row r="1005" spans="1:3" x14ac:dyDescent="0.2">
      <c r="A1005" s="86">
        <v>39902</v>
      </c>
      <c r="B1005" s="83">
        <v>2485.56</v>
      </c>
      <c r="C1005" s="84">
        <f t="shared" si="12"/>
        <v>2348.7681666666676</v>
      </c>
    </row>
    <row r="1006" spans="1:3" x14ac:dyDescent="0.2">
      <c r="A1006" s="86">
        <v>39903</v>
      </c>
      <c r="B1006" s="83">
        <v>2561.21</v>
      </c>
      <c r="C1006" s="84">
        <f t="shared" si="12"/>
        <v>2350.9635000000012</v>
      </c>
    </row>
    <row r="1007" spans="1:3" x14ac:dyDescent="0.2">
      <c r="A1007" s="86">
        <v>39904</v>
      </c>
      <c r="B1007" s="83">
        <v>2544.2399999999998</v>
      </c>
      <c r="C1007" s="84">
        <f t="shared" si="12"/>
        <v>2352.9165555555569</v>
      </c>
    </row>
    <row r="1008" spans="1:3" x14ac:dyDescent="0.2">
      <c r="A1008" s="86">
        <v>39905</v>
      </c>
      <c r="B1008" s="83">
        <v>2534.9899999999998</v>
      </c>
      <c r="C1008" s="84">
        <f t="shared" si="12"/>
        <v>2354.9993888888898</v>
      </c>
    </row>
    <row r="1009" spans="1:3" x14ac:dyDescent="0.2">
      <c r="A1009" s="86">
        <v>39906</v>
      </c>
      <c r="B1009" s="83">
        <v>2451.7199999999998</v>
      </c>
      <c r="C1009" s="84">
        <f t="shared" si="12"/>
        <v>2356.6196111111121</v>
      </c>
    </row>
    <row r="1010" spans="1:3" x14ac:dyDescent="0.2">
      <c r="A1010" s="86">
        <v>39907</v>
      </c>
      <c r="B1010" s="83">
        <v>2422.71</v>
      </c>
      <c r="C1010" s="84">
        <f t="shared" si="12"/>
        <v>2358.0786666666677</v>
      </c>
    </row>
    <row r="1011" spans="1:3" x14ac:dyDescent="0.2">
      <c r="A1011" s="86">
        <v>39908</v>
      </c>
      <c r="B1011" s="83">
        <v>2422.71</v>
      </c>
      <c r="C1011" s="84">
        <f t="shared" si="12"/>
        <v>2359.0341111111115</v>
      </c>
    </row>
    <row r="1012" spans="1:3" x14ac:dyDescent="0.2">
      <c r="A1012" s="86">
        <v>39909</v>
      </c>
      <c r="B1012" s="83">
        <v>2422.71</v>
      </c>
      <c r="C1012" s="84">
        <f t="shared" si="12"/>
        <v>2359.9271666666673</v>
      </c>
    </row>
    <row r="1013" spans="1:3" x14ac:dyDescent="0.2">
      <c r="A1013" s="86">
        <v>39910</v>
      </c>
      <c r="B1013" s="83">
        <v>2408.42</v>
      </c>
      <c r="C1013" s="84">
        <f t="shared" si="12"/>
        <v>2360.3827777777783</v>
      </c>
    </row>
    <row r="1014" spans="1:3" x14ac:dyDescent="0.2">
      <c r="A1014" s="86">
        <v>39911</v>
      </c>
      <c r="B1014" s="83">
        <v>2416.63</v>
      </c>
      <c r="C1014" s="84">
        <f t="shared" ref="C1014:C1077" si="13">AVERAGE(B835:B1014)</f>
        <v>2361.284944444445</v>
      </c>
    </row>
    <row r="1015" spans="1:3" x14ac:dyDescent="0.2">
      <c r="A1015" s="86">
        <v>39912</v>
      </c>
      <c r="B1015" s="83">
        <v>2388.11</v>
      </c>
      <c r="C1015" s="84">
        <f t="shared" si="13"/>
        <v>2361.6709444444446</v>
      </c>
    </row>
    <row r="1016" spans="1:3" x14ac:dyDescent="0.2">
      <c r="A1016" s="86">
        <v>39913</v>
      </c>
      <c r="B1016" s="83">
        <v>2388.11</v>
      </c>
      <c r="C1016" s="84">
        <f t="shared" si="13"/>
        <v>2362.0569444444445</v>
      </c>
    </row>
    <row r="1017" spans="1:3" x14ac:dyDescent="0.2">
      <c r="A1017" s="86">
        <v>39914</v>
      </c>
      <c r="B1017" s="83">
        <v>2388.11</v>
      </c>
      <c r="C1017" s="84">
        <f t="shared" si="13"/>
        <v>2362.4429444444445</v>
      </c>
    </row>
    <row r="1018" spans="1:3" x14ac:dyDescent="0.2">
      <c r="A1018" s="86">
        <v>39915</v>
      </c>
      <c r="B1018" s="83">
        <v>2388.11</v>
      </c>
      <c r="C1018" s="84">
        <f t="shared" si="13"/>
        <v>2362.828944444444</v>
      </c>
    </row>
    <row r="1019" spans="1:3" x14ac:dyDescent="0.2">
      <c r="A1019" s="86">
        <v>39916</v>
      </c>
      <c r="B1019" s="83">
        <v>2388.11</v>
      </c>
      <c r="C1019" s="84">
        <f t="shared" si="13"/>
        <v>2363.7409999999995</v>
      </c>
    </row>
    <row r="1020" spans="1:3" x14ac:dyDescent="0.2">
      <c r="A1020" s="86">
        <v>39917</v>
      </c>
      <c r="B1020" s="83">
        <v>2392.2199999999998</v>
      </c>
      <c r="C1020" s="84">
        <f t="shared" si="13"/>
        <v>2364.1614444444435</v>
      </c>
    </row>
    <row r="1021" spans="1:3" x14ac:dyDescent="0.2">
      <c r="A1021" s="86">
        <v>39918</v>
      </c>
      <c r="B1021" s="83">
        <v>2394.27</v>
      </c>
      <c r="C1021" s="84">
        <f t="shared" si="13"/>
        <v>2364.6591666666659</v>
      </c>
    </row>
    <row r="1022" spans="1:3" x14ac:dyDescent="0.2">
      <c r="A1022" s="86">
        <v>39919</v>
      </c>
      <c r="B1022" s="83">
        <v>2380.69</v>
      </c>
      <c r="C1022" s="84">
        <f t="shared" si="13"/>
        <v>2365.2631111111104</v>
      </c>
    </row>
    <row r="1023" spans="1:3" x14ac:dyDescent="0.2">
      <c r="A1023" s="86">
        <v>39920</v>
      </c>
      <c r="B1023" s="83">
        <v>2344.98</v>
      </c>
      <c r="C1023" s="84">
        <f t="shared" si="13"/>
        <v>2365.668666666666</v>
      </c>
    </row>
    <row r="1024" spans="1:3" x14ac:dyDescent="0.2">
      <c r="A1024" s="86">
        <v>39921</v>
      </c>
      <c r="B1024" s="83">
        <v>2343.34</v>
      </c>
      <c r="C1024" s="84">
        <f t="shared" si="13"/>
        <v>2366.0651111111106</v>
      </c>
    </row>
    <row r="1025" spans="1:3" x14ac:dyDescent="0.2">
      <c r="A1025" s="86">
        <v>39922</v>
      </c>
      <c r="B1025" s="83">
        <v>2343.34</v>
      </c>
      <c r="C1025" s="84">
        <f t="shared" si="13"/>
        <v>2366.6198333333332</v>
      </c>
    </row>
    <row r="1026" spans="1:3" x14ac:dyDescent="0.2">
      <c r="A1026" s="86">
        <v>39923</v>
      </c>
      <c r="B1026" s="83">
        <v>2343.34</v>
      </c>
      <c r="C1026" s="84">
        <f t="shared" si="13"/>
        <v>2366.8810555555556</v>
      </c>
    </row>
    <row r="1027" spans="1:3" x14ac:dyDescent="0.2">
      <c r="A1027" s="86">
        <v>39924</v>
      </c>
      <c r="B1027" s="83">
        <v>2376.38</v>
      </c>
      <c r="C1027" s="84">
        <f t="shared" si="13"/>
        <v>2367.0472222222224</v>
      </c>
    </row>
    <row r="1028" spans="1:3" x14ac:dyDescent="0.2">
      <c r="A1028" s="86">
        <v>39925</v>
      </c>
      <c r="B1028" s="83">
        <v>2338.6</v>
      </c>
      <c r="C1028" s="84">
        <f t="shared" si="13"/>
        <v>2366.9227222222225</v>
      </c>
    </row>
    <row r="1029" spans="1:3" x14ac:dyDescent="0.2">
      <c r="A1029" s="86">
        <v>39926</v>
      </c>
      <c r="B1029" s="83">
        <v>2318.83</v>
      </c>
      <c r="C1029" s="84">
        <f t="shared" si="13"/>
        <v>2366.546888888889</v>
      </c>
    </row>
    <row r="1030" spans="1:3" x14ac:dyDescent="0.2">
      <c r="A1030" s="86">
        <v>39927</v>
      </c>
      <c r="B1030" s="83">
        <v>2300.7399999999998</v>
      </c>
      <c r="C1030" s="84">
        <f t="shared" si="13"/>
        <v>2366.0705555555555</v>
      </c>
    </row>
    <row r="1031" spans="1:3" x14ac:dyDescent="0.2">
      <c r="A1031" s="86">
        <v>39928</v>
      </c>
      <c r="B1031" s="83">
        <v>2283.1999999999998</v>
      </c>
      <c r="C1031" s="84">
        <f t="shared" si="13"/>
        <v>2365.4967777777779</v>
      </c>
    </row>
    <row r="1032" spans="1:3" x14ac:dyDescent="0.2">
      <c r="A1032" s="86">
        <v>39929</v>
      </c>
      <c r="B1032" s="83">
        <v>2283.1999999999998</v>
      </c>
      <c r="C1032" s="84">
        <f t="shared" si="13"/>
        <v>2364.9632222222222</v>
      </c>
    </row>
    <row r="1033" spans="1:3" x14ac:dyDescent="0.2">
      <c r="A1033" s="86">
        <v>39930</v>
      </c>
      <c r="B1033" s="83">
        <v>2283.1999999999998</v>
      </c>
      <c r="C1033" s="84">
        <f t="shared" si="13"/>
        <v>2364.4126111111113</v>
      </c>
    </row>
    <row r="1034" spans="1:3" x14ac:dyDescent="0.2">
      <c r="A1034" s="86">
        <v>39931</v>
      </c>
      <c r="B1034" s="83">
        <v>2325.02</v>
      </c>
      <c r="C1034" s="84">
        <f t="shared" si="13"/>
        <v>2364.1399444444446</v>
      </c>
    </row>
    <row r="1035" spans="1:3" x14ac:dyDescent="0.2">
      <c r="A1035" s="86">
        <v>39932</v>
      </c>
      <c r="B1035" s="83">
        <v>2332.4699999999998</v>
      </c>
      <c r="C1035" s="84">
        <f t="shared" si="13"/>
        <v>2363.9896666666668</v>
      </c>
    </row>
    <row r="1036" spans="1:3" x14ac:dyDescent="0.2">
      <c r="A1036" s="86">
        <v>39933</v>
      </c>
      <c r="B1036" s="83">
        <v>2289.73</v>
      </c>
      <c r="C1036" s="84">
        <f t="shared" si="13"/>
        <v>2363.4199444444444</v>
      </c>
    </row>
    <row r="1037" spans="1:3" x14ac:dyDescent="0.2">
      <c r="A1037" s="86">
        <v>39934</v>
      </c>
      <c r="B1037" s="83">
        <v>2288.64</v>
      </c>
      <c r="C1037" s="84">
        <f t="shared" si="13"/>
        <v>2362.8441666666663</v>
      </c>
    </row>
    <row r="1038" spans="1:3" x14ac:dyDescent="0.2">
      <c r="A1038" s="86">
        <v>39935</v>
      </c>
      <c r="B1038" s="83">
        <v>2288.64</v>
      </c>
      <c r="C1038" s="84">
        <f t="shared" si="13"/>
        <v>2362.2683888888887</v>
      </c>
    </row>
    <row r="1039" spans="1:3" x14ac:dyDescent="0.2">
      <c r="A1039" s="86">
        <v>39936</v>
      </c>
      <c r="B1039" s="83">
        <v>2288.64</v>
      </c>
      <c r="C1039" s="84">
        <f t="shared" si="13"/>
        <v>2361.6926111111111</v>
      </c>
    </row>
    <row r="1040" spans="1:3" x14ac:dyDescent="0.2">
      <c r="A1040" s="86">
        <v>39937</v>
      </c>
      <c r="B1040" s="83">
        <v>2288.64</v>
      </c>
      <c r="C1040" s="84">
        <f t="shared" si="13"/>
        <v>2361.3430555555556</v>
      </c>
    </row>
    <row r="1041" spans="1:3" x14ac:dyDescent="0.2">
      <c r="A1041" s="86">
        <v>39938</v>
      </c>
      <c r="B1041" s="83">
        <v>2272.5500000000002</v>
      </c>
      <c r="C1041" s="84">
        <f t="shared" si="13"/>
        <v>2361.0362222222225</v>
      </c>
    </row>
    <row r="1042" spans="1:3" x14ac:dyDescent="0.2">
      <c r="A1042" s="86">
        <v>39939</v>
      </c>
      <c r="B1042" s="83">
        <v>2256.9899999999998</v>
      </c>
      <c r="C1042" s="84">
        <f t="shared" si="13"/>
        <v>2360.5603333333333</v>
      </c>
    </row>
    <row r="1043" spans="1:3" x14ac:dyDescent="0.2">
      <c r="A1043" s="86">
        <v>39940</v>
      </c>
      <c r="B1043" s="83">
        <v>2233.5</v>
      </c>
      <c r="C1043" s="84">
        <f t="shared" si="13"/>
        <v>2360.0945555555554</v>
      </c>
    </row>
    <row r="1044" spans="1:3" x14ac:dyDescent="0.2">
      <c r="A1044" s="86">
        <v>39941</v>
      </c>
      <c r="B1044" s="83">
        <v>2208.98</v>
      </c>
      <c r="C1044" s="84">
        <f t="shared" si="13"/>
        <v>2359.4925555555556</v>
      </c>
    </row>
    <row r="1045" spans="1:3" x14ac:dyDescent="0.2">
      <c r="A1045" s="86">
        <v>39942</v>
      </c>
      <c r="B1045" s="83">
        <v>2210.35</v>
      </c>
      <c r="C1045" s="84">
        <f t="shared" si="13"/>
        <v>2358.8981666666664</v>
      </c>
    </row>
    <row r="1046" spans="1:3" x14ac:dyDescent="0.2">
      <c r="A1046" s="86">
        <v>39943</v>
      </c>
      <c r="B1046" s="83">
        <v>2210.35</v>
      </c>
      <c r="C1046" s="84">
        <f t="shared" si="13"/>
        <v>2358.5043333333333</v>
      </c>
    </row>
    <row r="1047" spans="1:3" x14ac:dyDescent="0.2">
      <c r="A1047" s="86">
        <v>39944</v>
      </c>
      <c r="B1047" s="83">
        <v>2210.35</v>
      </c>
      <c r="C1047" s="84">
        <f t="shared" si="13"/>
        <v>2358.1104999999998</v>
      </c>
    </row>
    <row r="1048" spans="1:3" x14ac:dyDescent="0.2">
      <c r="A1048" s="86">
        <v>39945</v>
      </c>
      <c r="B1048" s="83">
        <v>2220.92</v>
      </c>
      <c r="C1048" s="84">
        <f t="shared" si="13"/>
        <v>2357.4766111111107</v>
      </c>
    </row>
    <row r="1049" spans="1:3" x14ac:dyDescent="0.2">
      <c r="A1049" s="86">
        <v>39946</v>
      </c>
      <c r="B1049" s="83">
        <v>2221.4</v>
      </c>
      <c r="C1049" s="84">
        <f t="shared" si="13"/>
        <v>2356.8742777777779</v>
      </c>
    </row>
    <row r="1050" spans="1:3" x14ac:dyDescent="0.2">
      <c r="A1050" s="86">
        <v>39947</v>
      </c>
      <c r="B1050" s="83">
        <v>2257.36</v>
      </c>
      <c r="C1050" s="84">
        <f t="shared" si="13"/>
        <v>2356.5893333333329</v>
      </c>
    </row>
    <row r="1051" spans="1:3" x14ac:dyDescent="0.2">
      <c r="A1051" s="86">
        <v>39948</v>
      </c>
      <c r="B1051" s="83">
        <v>2251.5300000000002</v>
      </c>
      <c r="C1051" s="84">
        <f t="shared" si="13"/>
        <v>2356.2719999999999</v>
      </c>
    </row>
    <row r="1052" spans="1:3" x14ac:dyDescent="0.2">
      <c r="A1052" s="86">
        <v>39949</v>
      </c>
      <c r="B1052" s="83">
        <v>2252.8000000000002</v>
      </c>
      <c r="C1052" s="84">
        <f t="shared" si="13"/>
        <v>2355.9617222222219</v>
      </c>
    </row>
    <row r="1053" spans="1:3" x14ac:dyDescent="0.2">
      <c r="A1053" s="86">
        <v>39950</v>
      </c>
      <c r="B1053" s="83">
        <v>2252.8000000000002</v>
      </c>
      <c r="C1053" s="84">
        <f t="shared" si="13"/>
        <v>2355.6514444444442</v>
      </c>
    </row>
    <row r="1054" spans="1:3" x14ac:dyDescent="0.2">
      <c r="A1054" s="86">
        <v>39951</v>
      </c>
      <c r="B1054" s="83">
        <v>2252.8000000000002</v>
      </c>
      <c r="C1054" s="84">
        <f t="shared" si="13"/>
        <v>2355.2231111111105</v>
      </c>
    </row>
    <row r="1055" spans="1:3" x14ac:dyDescent="0.2">
      <c r="A1055" s="86">
        <v>39952</v>
      </c>
      <c r="B1055" s="83">
        <v>2255.2199999999998</v>
      </c>
      <c r="C1055" s="84">
        <f t="shared" si="13"/>
        <v>2354.7399999999993</v>
      </c>
    </row>
    <row r="1056" spans="1:3" x14ac:dyDescent="0.2">
      <c r="A1056" s="86">
        <v>39953</v>
      </c>
      <c r="B1056" s="83">
        <v>2221.27</v>
      </c>
      <c r="C1056" s="84">
        <f t="shared" si="13"/>
        <v>2353.9733888888882</v>
      </c>
    </row>
    <row r="1057" spans="1:3" x14ac:dyDescent="0.2">
      <c r="A1057" s="86">
        <v>39954</v>
      </c>
      <c r="B1057" s="83">
        <v>2196.21</v>
      </c>
      <c r="C1057" s="84">
        <f t="shared" si="13"/>
        <v>2353.0872777777777</v>
      </c>
    </row>
    <row r="1058" spans="1:3" x14ac:dyDescent="0.2">
      <c r="A1058" s="86">
        <v>39955</v>
      </c>
      <c r="B1058" s="83">
        <v>2206.6</v>
      </c>
      <c r="C1058" s="84">
        <f t="shared" si="13"/>
        <v>2352.2588888888886</v>
      </c>
    </row>
    <row r="1059" spans="1:3" x14ac:dyDescent="0.2">
      <c r="A1059" s="86">
        <v>39956</v>
      </c>
      <c r="B1059" s="83">
        <v>2201.44</v>
      </c>
      <c r="C1059" s="84">
        <f t="shared" si="13"/>
        <v>2351.4018333333329</v>
      </c>
    </row>
    <row r="1060" spans="1:3" x14ac:dyDescent="0.2">
      <c r="A1060" s="86">
        <v>39957</v>
      </c>
      <c r="B1060" s="83">
        <v>2201.44</v>
      </c>
      <c r="C1060" s="84">
        <f t="shared" si="13"/>
        <v>2350.7724999999991</v>
      </c>
    </row>
    <row r="1061" spans="1:3" x14ac:dyDescent="0.2">
      <c r="A1061" s="86">
        <v>39958</v>
      </c>
      <c r="B1061" s="83">
        <v>2201.44</v>
      </c>
      <c r="C1061" s="84">
        <f t="shared" si="13"/>
        <v>2350.1839999999993</v>
      </c>
    </row>
    <row r="1062" spans="1:3" x14ac:dyDescent="0.2">
      <c r="A1062" s="86">
        <v>39959</v>
      </c>
      <c r="B1062" s="83">
        <v>2201.44</v>
      </c>
      <c r="C1062" s="84">
        <f t="shared" si="13"/>
        <v>2349.5025555555549</v>
      </c>
    </row>
    <row r="1063" spans="1:3" x14ac:dyDescent="0.2">
      <c r="A1063" s="86">
        <v>39960</v>
      </c>
      <c r="B1063" s="83">
        <v>2213.89</v>
      </c>
      <c r="C1063" s="84">
        <f t="shared" si="13"/>
        <v>2348.8902777777776</v>
      </c>
    </row>
    <row r="1064" spans="1:3" x14ac:dyDescent="0.2">
      <c r="A1064" s="86">
        <v>39961</v>
      </c>
      <c r="B1064" s="83">
        <v>2208.89</v>
      </c>
      <c r="C1064" s="84">
        <f t="shared" si="13"/>
        <v>2348.2841111111111</v>
      </c>
    </row>
    <row r="1065" spans="1:3" x14ac:dyDescent="0.2">
      <c r="A1065" s="86">
        <v>39962</v>
      </c>
      <c r="B1065" s="83">
        <v>2190.4499999999998</v>
      </c>
      <c r="C1065" s="84">
        <f t="shared" si="13"/>
        <v>2347.5754999999999</v>
      </c>
    </row>
    <row r="1066" spans="1:3" x14ac:dyDescent="0.2">
      <c r="A1066" s="86">
        <v>39963</v>
      </c>
      <c r="B1066" s="83">
        <v>2140.66</v>
      </c>
      <c r="C1066" s="84">
        <f t="shared" si="13"/>
        <v>2346.5902777777774</v>
      </c>
    </row>
    <row r="1067" spans="1:3" x14ac:dyDescent="0.2">
      <c r="A1067" s="86">
        <v>39964</v>
      </c>
      <c r="B1067" s="83">
        <v>2140.66</v>
      </c>
      <c r="C1067" s="84">
        <f t="shared" si="13"/>
        <v>2345.5932777777771</v>
      </c>
    </row>
    <row r="1068" spans="1:3" x14ac:dyDescent="0.2">
      <c r="A1068" s="86">
        <v>39965</v>
      </c>
      <c r="B1068" s="83">
        <v>2140.66</v>
      </c>
      <c r="C1068" s="84">
        <f t="shared" si="13"/>
        <v>2344.6227777777767</v>
      </c>
    </row>
    <row r="1069" spans="1:3" x14ac:dyDescent="0.2">
      <c r="A1069" s="86">
        <v>39966</v>
      </c>
      <c r="B1069" s="83">
        <v>2109.42</v>
      </c>
      <c r="C1069" s="84">
        <f t="shared" si="13"/>
        <v>2343.4668888888873</v>
      </c>
    </row>
    <row r="1070" spans="1:3" x14ac:dyDescent="0.2">
      <c r="A1070" s="86">
        <v>39967</v>
      </c>
      <c r="B1070" s="83">
        <v>2077.02</v>
      </c>
      <c r="C1070" s="84">
        <f t="shared" si="13"/>
        <v>2342.0987777777764</v>
      </c>
    </row>
    <row r="1071" spans="1:3" x14ac:dyDescent="0.2">
      <c r="A1071" s="86">
        <v>39968</v>
      </c>
      <c r="B1071" s="83">
        <v>2073.5500000000002</v>
      </c>
      <c r="C1071" s="84">
        <f t="shared" si="13"/>
        <v>2340.6543888888873</v>
      </c>
    </row>
    <row r="1072" spans="1:3" x14ac:dyDescent="0.2">
      <c r="A1072" s="86">
        <v>39969</v>
      </c>
      <c r="B1072" s="83">
        <v>2072</v>
      </c>
      <c r="C1072" s="84">
        <f t="shared" si="13"/>
        <v>2339.2013888888878</v>
      </c>
    </row>
    <row r="1073" spans="1:3" x14ac:dyDescent="0.2">
      <c r="A1073" s="86">
        <v>39970</v>
      </c>
      <c r="B1073" s="83">
        <v>2063.1</v>
      </c>
      <c r="C1073" s="84">
        <f t="shared" si="13"/>
        <v>2337.698944444443</v>
      </c>
    </row>
    <row r="1074" spans="1:3" x14ac:dyDescent="0.2">
      <c r="A1074" s="86">
        <v>39971</v>
      </c>
      <c r="B1074" s="83">
        <v>2063.1</v>
      </c>
      <c r="C1074" s="84">
        <f t="shared" si="13"/>
        <v>2336.1964999999982</v>
      </c>
    </row>
    <row r="1075" spans="1:3" x14ac:dyDescent="0.2">
      <c r="A1075" s="86">
        <v>39972</v>
      </c>
      <c r="B1075" s="83">
        <v>2063.1</v>
      </c>
      <c r="C1075" s="84">
        <f t="shared" si="13"/>
        <v>2334.8153888888869</v>
      </c>
    </row>
    <row r="1076" spans="1:3" x14ac:dyDescent="0.2">
      <c r="A1076" s="86">
        <v>39973</v>
      </c>
      <c r="B1076" s="83">
        <v>2091.1</v>
      </c>
      <c r="C1076" s="84">
        <f t="shared" si="13"/>
        <v>2333.6385555555535</v>
      </c>
    </row>
    <row r="1077" spans="1:3" x14ac:dyDescent="0.2">
      <c r="A1077" s="86">
        <v>39974</v>
      </c>
      <c r="B1077" s="83">
        <v>2060.1799999999998</v>
      </c>
      <c r="C1077" s="84">
        <f t="shared" si="13"/>
        <v>2332.4268333333312</v>
      </c>
    </row>
    <row r="1078" spans="1:3" x14ac:dyDescent="0.2">
      <c r="A1078" s="86">
        <v>39975</v>
      </c>
      <c r="B1078" s="83">
        <v>2042.19</v>
      </c>
      <c r="C1078" s="84">
        <f t="shared" ref="C1078:C1141" si="14">AVERAGE(B899:B1078)</f>
        <v>2331.1432222222206</v>
      </c>
    </row>
    <row r="1079" spans="1:3" x14ac:dyDescent="0.2">
      <c r="A1079" s="86">
        <v>39976</v>
      </c>
      <c r="B1079" s="83">
        <v>2026.17</v>
      </c>
      <c r="C1079" s="84">
        <f t="shared" si="14"/>
        <v>2329.7706111111092</v>
      </c>
    </row>
    <row r="1080" spans="1:3" x14ac:dyDescent="0.2">
      <c r="A1080" s="86">
        <v>39977</v>
      </c>
      <c r="B1080" s="83">
        <v>2015.4</v>
      </c>
      <c r="C1080" s="84">
        <f t="shared" si="14"/>
        <v>2328.3381666666646</v>
      </c>
    </row>
    <row r="1081" spans="1:3" x14ac:dyDescent="0.2">
      <c r="A1081" s="86">
        <v>39978</v>
      </c>
      <c r="B1081" s="83">
        <v>2015.4</v>
      </c>
      <c r="C1081" s="84">
        <f t="shared" si="14"/>
        <v>2327.0098333333317</v>
      </c>
    </row>
    <row r="1082" spans="1:3" x14ac:dyDescent="0.2">
      <c r="A1082" s="86">
        <v>39979</v>
      </c>
      <c r="B1082" s="83">
        <v>2015.4</v>
      </c>
      <c r="C1082" s="84">
        <f t="shared" si="14"/>
        <v>2325.8548333333315</v>
      </c>
    </row>
    <row r="1083" spans="1:3" x14ac:dyDescent="0.2">
      <c r="A1083" s="86">
        <v>39980</v>
      </c>
      <c r="B1083" s="83">
        <v>2015.4</v>
      </c>
      <c r="C1083" s="84">
        <f t="shared" si="14"/>
        <v>2324.9744999999984</v>
      </c>
    </row>
    <row r="1084" spans="1:3" x14ac:dyDescent="0.2">
      <c r="A1084" s="86">
        <v>39981</v>
      </c>
      <c r="B1084" s="83">
        <v>2014.91</v>
      </c>
      <c r="C1084" s="84">
        <f t="shared" si="14"/>
        <v>2324.1509999999985</v>
      </c>
    </row>
    <row r="1085" spans="1:3" x14ac:dyDescent="0.2">
      <c r="A1085" s="86">
        <v>39982</v>
      </c>
      <c r="B1085" s="83">
        <v>2071.29</v>
      </c>
      <c r="C1085" s="84">
        <f t="shared" si="14"/>
        <v>2323.6173333333322</v>
      </c>
    </row>
    <row r="1086" spans="1:3" x14ac:dyDescent="0.2">
      <c r="A1086" s="86">
        <v>39983</v>
      </c>
      <c r="B1086" s="83">
        <v>2074.7199999999998</v>
      </c>
      <c r="C1086" s="84">
        <f t="shared" si="14"/>
        <v>2323.1027222222206</v>
      </c>
    </row>
    <row r="1087" spans="1:3" x14ac:dyDescent="0.2">
      <c r="A1087" s="86">
        <v>39984</v>
      </c>
      <c r="B1087" s="83">
        <v>2108.1999999999998</v>
      </c>
      <c r="C1087" s="84">
        <f t="shared" si="14"/>
        <v>2322.7741111111095</v>
      </c>
    </row>
    <row r="1088" spans="1:3" x14ac:dyDescent="0.2">
      <c r="A1088" s="86">
        <v>39985</v>
      </c>
      <c r="B1088" s="83">
        <v>2108.1999999999998</v>
      </c>
      <c r="C1088" s="84">
        <f t="shared" si="14"/>
        <v>2322.4317222222212</v>
      </c>
    </row>
    <row r="1089" spans="1:3" x14ac:dyDescent="0.2">
      <c r="A1089" s="86">
        <v>39986</v>
      </c>
      <c r="B1089" s="83">
        <v>2108.1999999999998</v>
      </c>
      <c r="C1089" s="84">
        <f t="shared" si="14"/>
        <v>2322.0301111111098</v>
      </c>
    </row>
    <row r="1090" spans="1:3" x14ac:dyDescent="0.2">
      <c r="A1090" s="86">
        <v>39987</v>
      </c>
      <c r="B1090" s="83">
        <v>2108.1999999999998</v>
      </c>
      <c r="C1090" s="84">
        <f t="shared" si="14"/>
        <v>2321.5307222222209</v>
      </c>
    </row>
    <row r="1091" spans="1:3" x14ac:dyDescent="0.2">
      <c r="A1091" s="86">
        <v>39988</v>
      </c>
      <c r="B1091" s="83">
        <v>2165</v>
      </c>
      <c r="C1091" s="84">
        <f t="shared" si="14"/>
        <v>2321.3468888888874</v>
      </c>
    </row>
    <row r="1092" spans="1:3" x14ac:dyDescent="0.2">
      <c r="A1092" s="86">
        <v>39989</v>
      </c>
      <c r="B1092" s="83">
        <v>2158.7199999999998</v>
      </c>
      <c r="C1092" s="84">
        <f t="shared" si="14"/>
        <v>2321.090055555554</v>
      </c>
    </row>
    <row r="1093" spans="1:3" x14ac:dyDescent="0.2">
      <c r="A1093" s="86">
        <v>39990</v>
      </c>
      <c r="B1093" s="83">
        <v>2188.5</v>
      </c>
      <c r="C1093" s="84">
        <f t="shared" si="14"/>
        <v>2320.998666666665</v>
      </c>
    </row>
    <row r="1094" spans="1:3" x14ac:dyDescent="0.2">
      <c r="A1094" s="86">
        <v>39991</v>
      </c>
      <c r="B1094" s="83">
        <v>2158.67</v>
      </c>
      <c r="C1094" s="84">
        <f t="shared" si="14"/>
        <v>2320.741555555554</v>
      </c>
    </row>
    <row r="1095" spans="1:3" x14ac:dyDescent="0.2">
      <c r="A1095" s="86">
        <v>39992</v>
      </c>
      <c r="B1095" s="83">
        <v>2158.67</v>
      </c>
      <c r="C1095" s="84">
        <f t="shared" si="14"/>
        <v>2320.3230555555538</v>
      </c>
    </row>
    <row r="1096" spans="1:3" x14ac:dyDescent="0.2">
      <c r="A1096" s="86">
        <v>39993</v>
      </c>
      <c r="B1096" s="83">
        <v>2158.67</v>
      </c>
      <c r="C1096" s="84">
        <f t="shared" si="14"/>
        <v>2319.8512777777755</v>
      </c>
    </row>
    <row r="1097" spans="1:3" x14ac:dyDescent="0.2">
      <c r="A1097" s="86">
        <v>39994</v>
      </c>
      <c r="B1097" s="83">
        <v>2158.67</v>
      </c>
      <c r="C1097" s="84">
        <f t="shared" si="14"/>
        <v>2319.3794999999977</v>
      </c>
    </row>
    <row r="1098" spans="1:3" x14ac:dyDescent="0.2">
      <c r="A1098" s="86">
        <v>39995</v>
      </c>
      <c r="B1098" s="83">
        <v>2145.21</v>
      </c>
      <c r="C1098" s="84">
        <f t="shared" si="14"/>
        <v>2318.8329444444425</v>
      </c>
    </row>
    <row r="1099" spans="1:3" x14ac:dyDescent="0.2">
      <c r="A1099" s="86">
        <v>39996</v>
      </c>
      <c r="B1099" s="83">
        <v>2111.71</v>
      </c>
      <c r="C1099" s="84">
        <f t="shared" si="14"/>
        <v>2318.1490555555538</v>
      </c>
    </row>
    <row r="1100" spans="1:3" x14ac:dyDescent="0.2">
      <c r="A1100" s="86">
        <v>39997</v>
      </c>
      <c r="B1100" s="83">
        <v>2096.23</v>
      </c>
      <c r="C1100" s="84">
        <f t="shared" si="14"/>
        <v>2317.3791666666648</v>
      </c>
    </row>
    <row r="1101" spans="1:3" x14ac:dyDescent="0.2">
      <c r="A1101" s="86">
        <v>39998</v>
      </c>
      <c r="B1101" s="83">
        <v>2086.36</v>
      </c>
      <c r="C1101" s="84">
        <f t="shared" si="14"/>
        <v>2316.5544444444427</v>
      </c>
    </row>
    <row r="1102" spans="1:3" x14ac:dyDescent="0.2">
      <c r="A1102" s="86">
        <v>39999</v>
      </c>
      <c r="B1102" s="83">
        <v>2086.36</v>
      </c>
      <c r="C1102" s="84">
        <f t="shared" si="14"/>
        <v>2315.7717777777752</v>
      </c>
    </row>
    <row r="1103" spans="1:3" x14ac:dyDescent="0.2">
      <c r="A1103" s="86">
        <v>40000</v>
      </c>
      <c r="B1103" s="83">
        <v>2086.36</v>
      </c>
      <c r="C1103" s="84">
        <f t="shared" si="14"/>
        <v>2315.1531111111085</v>
      </c>
    </row>
    <row r="1104" spans="1:3" x14ac:dyDescent="0.2">
      <c r="A1104" s="86">
        <v>40001</v>
      </c>
      <c r="B1104" s="83">
        <v>2109.08</v>
      </c>
      <c r="C1104" s="84">
        <f t="shared" si="14"/>
        <v>2314.5694999999973</v>
      </c>
    </row>
    <row r="1105" spans="1:3" x14ac:dyDescent="0.2">
      <c r="A1105" s="86">
        <v>40002</v>
      </c>
      <c r="B1105" s="83">
        <v>2090.35</v>
      </c>
      <c r="C1105" s="84">
        <f t="shared" si="14"/>
        <v>2313.8446666666641</v>
      </c>
    </row>
    <row r="1106" spans="1:3" x14ac:dyDescent="0.2">
      <c r="A1106" s="86">
        <v>40003</v>
      </c>
      <c r="B1106" s="83">
        <v>2108.1999999999998</v>
      </c>
      <c r="C1106" s="84">
        <f t="shared" si="14"/>
        <v>2313.2444999999975</v>
      </c>
    </row>
    <row r="1107" spans="1:3" x14ac:dyDescent="0.2">
      <c r="A1107" s="86">
        <v>40004</v>
      </c>
      <c r="B1107" s="83">
        <v>2105.36</v>
      </c>
      <c r="C1107" s="84">
        <f t="shared" si="14"/>
        <v>2312.6285555555532</v>
      </c>
    </row>
    <row r="1108" spans="1:3" x14ac:dyDescent="0.2">
      <c r="A1108" s="86">
        <v>40005</v>
      </c>
      <c r="B1108" s="83">
        <v>2116.9899999999998</v>
      </c>
      <c r="C1108" s="84">
        <f t="shared" si="14"/>
        <v>2312.0772222222195</v>
      </c>
    </row>
    <row r="1109" spans="1:3" x14ac:dyDescent="0.2">
      <c r="A1109" s="86">
        <v>40006</v>
      </c>
      <c r="B1109" s="83">
        <v>2116.9899999999998</v>
      </c>
      <c r="C1109" s="84">
        <f t="shared" si="14"/>
        <v>2311.5258888888861</v>
      </c>
    </row>
    <row r="1110" spans="1:3" x14ac:dyDescent="0.2">
      <c r="A1110" s="86">
        <v>40007</v>
      </c>
      <c r="B1110" s="83">
        <v>2116.9899999999998</v>
      </c>
      <c r="C1110" s="84">
        <f t="shared" si="14"/>
        <v>2310.9154444444416</v>
      </c>
    </row>
    <row r="1111" spans="1:3" x14ac:dyDescent="0.2">
      <c r="A1111" s="86">
        <v>40008</v>
      </c>
      <c r="B1111" s="83">
        <v>2085.7399999999998</v>
      </c>
      <c r="C1111" s="84">
        <f t="shared" si="14"/>
        <v>2310.0895555555526</v>
      </c>
    </row>
    <row r="1112" spans="1:3" x14ac:dyDescent="0.2">
      <c r="A1112" s="86">
        <v>40009</v>
      </c>
      <c r="B1112" s="83">
        <v>2054.19</v>
      </c>
      <c r="C1112" s="84">
        <f t="shared" si="14"/>
        <v>2309.0037222222195</v>
      </c>
    </row>
    <row r="1113" spans="1:3" x14ac:dyDescent="0.2">
      <c r="A1113" s="86">
        <v>40010</v>
      </c>
      <c r="B1113" s="83">
        <v>2018.93</v>
      </c>
      <c r="C1113" s="84">
        <f t="shared" si="14"/>
        <v>2307.8439999999973</v>
      </c>
    </row>
    <row r="1114" spans="1:3" x14ac:dyDescent="0.2">
      <c r="A1114" s="86">
        <v>40011</v>
      </c>
      <c r="B1114" s="83">
        <v>2025.71</v>
      </c>
      <c r="C1114" s="84">
        <f t="shared" si="14"/>
        <v>2306.7219444444418</v>
      </c>
    </row>
    <row r="1115" spans="1:3" x14ac:dyDescent="0.2">
      <c r="A1115" s="86">
        <v>40012</v>
      </c>
      <c r="B1115" s="83">
        <v>2006.82</v>
      </c>
      <c r="C1115" s="84">
        <f t="shared" si="14"/>
        <v>2305.4949444444419</v>
      </c>
    </row>
    <row r="1116" spans="1:3" x14ac:dyDescent="0.2">
      <c r="A1116" s="86">
        <v>40013</v>
      </c>
      <c r="B1116" s="83">
        <v>2006.82</v>
      </c>
      <c r="C1116" s="84">
        <f t="shared" si="14"/>
        <v>2304.267944444442</v>
      </c>
    </row>
    <row r="1117" spans="1:3" x14ac:dyDescent="0.2">
      <c r="A1117" s="86">
        <v>40014</v>
      </c>
      <c r="B1117" s="83">
        <v>2006.82</v>
      </c>
      <c r="C1117" s="84">
        <f t="shared" si="14"/>
        <v>2302.9431666666646</v>
      </c>
    </row>
    <row r="1118" spans="1:3" x14ac:dyDescent="0.2">
      <c r="A1118" s="86">
        <v>40015</v>
      </c>
      <c r="B1118" s="83">
        <v>2006.82</v>
      </c>
      <c r="C1118" s="84">
        <f t="shared" si="14"/>
        <v>2301.6145555555536</v>
      </c>
    </row>
    <row r="1119" spans="1:3" x14ac:dyDescent="0.2">
      <c r="A1119" s="86">
        <v>40016</v>
      </c>
      <c r="B1119" s="83">
        <v>1986.35</v>
      </c>
      <c r="C1119" s="84">
        <f t="shared" si="14"/>
        <v>2300.161666666665</v>
      </c>
    </row>
    <row r="1120" spans="1:3" x14ac:dyDescent="0.2">
      <c r="A1120" s="86">
        <v>40017</v>
      </c>
      <c r="B1120" s="83">
        <v>1975.05</v>
      </c>
      <c r="C1120" s="84">
        <f t="shared" si="14"/>
        <v>2298.4632222222203</v>
      </c>
    </row>
    <row r="1121" spans="1:3" x14ac:dyDescent="0.2">
      <c r="A1121" s="86">
        <v>40018</v>
      </c>
      <c r="B1121" s="83">
        <v>1953.12</v>
      </c>
      <c r="C1121" s="84">
        <f t="shared" si="14"/>
        <v>2296.6429444444429</v>
      </c>
    </row>
    <row r="1122" spans="1:3" x14ac:dyDescent="0.2">
      <c r="A1122" s="86">
        <v>40019</v>
      </c>
      <c r="B1122" s="83">
        <v>1970.11</v>
      </c>
      <c r="C1122" s="84">
        <f t="shared" si="14"/>
        <v>2294.9170555555534</v>
      </c>
    </row>
    <row r="1123" spans="1:3" x14ac:dyDescent="0.2">
      <c r="A1123" s="86">
        <v>40020</v>
      </c>
      <c r="B1123" s="83">
        <v>1970.11</v>
      </c>
      <c r="C1123" s="84">
        <f t="shared" si="14"/>
        <v>2293.1930555555532</v>
      </c>
    </row>
    <row r="1124" spans="1:3" x14ac:dyDescent="0.2">
      <c r="A1124" s="86">
        <v>40021</v>
      </c>
      <c r="B1124" s="83">
        <v>1970.11</v>
      </c>
      <c r="C1124" s="84">
        <f t="shared" si="14"/>
        <v>2291.3001666666646</v>
      </c>
    </row>
    <row r="1125" spans="1:3" x14ac:dyDescent="0.2">
      <c r="A1125" s="86">
        <v>40022</v>
      </c>
      <c r="B1125" s="83">
        <v>1982.43</v>
      </c>
      <c r="C1125" s="84">
        <f t="shared" si="14"/>
        <v>2289.3076111111091</v>
      </c>
    </row>
    <row r="1126" spans="1:3" x14ac:dyDescent="0.2">
      <c r="A1126" s="86">
        <v>40023</v>
      </c>
      <c r="B1126" s="83">
        <v>2013.82</v>
      </c>
      <c r="C1126" s="84">
        <f t="shared" si="14"/>
        <v>2287.2367222222201</v>
      </c>
    </row>
    <row r="1127" spans="1:3" x14ac:dyDescent="0.2">
      <c r="A1127" s="86">
        <v>40024</v>
      </c>
      <c r="B1127" s="83">
        <v>2073.92</v>
      </c>
      <c r="C1127" s="84">
        <f t="shared" si="14"/>
        <v>2285.3126111111092</v>
      </c>
    </row>
    <row r="1128" spans="1:3" x14ac:dyDescent="0.2">
      <c r="A1128" s="86">
        <v>40025</v>
      </c>
      <c r="B1128" s="83">
        <v>2043.37</v>
      </c>
      <c r="C1128" s="84">
        <f t="shared" si="14"/>
        <v>2283.2187777777754</v>
      </c>
    </row>
    <row r="1129" spans="1:3" x14ac:dyDescent="0.2">
      <c r="A1129" s="86">
        <v>40026</v>
      </c>
      <c r="B1129" s="83">
        <v>2040.95</v>
      </c>
      <c r="C1129" s="84">
        <f t="shared" si="14"/>
        <v>2281.1114999999982</v>
      </c>
    </row>
    <row r="1130" spans="1:3" x14ac:dyDescent="0.2">
      <c r="A1130" s="86">
        <v>40027</v>
      </c>
      <c r="B1130" s="83">
        <v>2040.95</v>
      </c>
      <c r="C1130" s="84">
        <f t="shared" si="14"/>
        <v>2278.8346666666648</v>
      </c>
    </row>
    <row r="1131" spans="1:3" x14ac:dyDescent="0.2">
      <c r="A1131" s="86">
        <v>40028</v>
      </c>
      <c r="B1131" s="83">
        <v>2040.95</v>
      </c>
      <c r="C1131" s="84">
        <f t="shared" si="14"/>
        <v>2276.5973333333313</v>
      </c>
    </row>
    <row r="1132" spans="1:3" x14ac:dyDescent="0.2">
      <c r="A1132" s="86">
        <v>40029</v>
      </c>
      <c r="B1132" s="83">
        <v>2008.96</v>
      </c>
      <c r="C1132" s="84">
        <f t="shared" si="14"/>
        <v>2274.0414444444427</v>
      </c>
    </row>
    <row r="1133" spans="1:3" x14ac:dyDescent="0.2">
      <c r="A1133" s="86">
        <v>40030</v>
      </c>
      <c r="B1133" s="83">
        <v>1992.98</v>
      </c>
      <c r="C1133" s="84">
        <f t="shared" si="14"/>
        <v>2271.3766111111095</v>
      </c>
    </row>
    <row r="1134" spans="1:3" x14ac:dyDescent="0.2">
      <c r="A1134" s="86">
        <v>40031</v>
      </c>
      <c r="B1134" s="83">
        <v>1987.84</v>
      </c>
      <c r="C1134" s="84">
        <f t="shared" si="14"/>
        <v>2268.8118888888876</v>
      </c>
    </row>
    <row r="1135" spans="1:3" x14ac:dyDescent="0.2">
      <c r="A1135" s="86">
        <v>40032</v>
      </c>
      <c r="B1135" s="83">
        <v>1997.01</v>
      </c>
      <c r="C1135" s="84">
        <f t="shared" si="14"/>
        <v>2266.2981111111098</v>
      </c>
    </row>
    <row r="1136" spans="1:3" x14ac:dyDescent="0.2">
      <c r="A1136" s="86">
        <v>40033</v>
      </c>
      <c r="B1136" s="83">
        <v>1997.01</v>
      </c>
      <c r="C1136" s="84">
        <f t="shared" si="14"/>
        <v>2263.7843333333321</v>
      </c>
    </row>
    <row r="1137" spans="1:3" x14ac:dyDescent="0.2">
      <c r="A1137" s="86">
        <v>40034</v>
      </c>
      <c r="B1137" s="83">
        <v>1997.01</v>
      </c>
      <c r="C1137" s="84">
        <f t="shared" si="14"/>
        <v>2261.2643888888879</v>
      </c>
    </row>
    <row r="1138" spans="1:3" x14ac:dyDescent="0.2">
      <c r="A1138" s="86">
        <v>40035</v>
      </c>
      <c r="B1138" s="83">
        <v>1997.01</v>
      </c>
      <c r="C1138" s="84">
        <f t="shared" si="14"/>
        <v>2258.5029444444435</v>
      </c>
    </row>
    <row r="1139" spans="1:3" x14ac:dyDescent="0.2">
      <c r="A1139" s="86">
        <v>40036</v>
      </c>
      <c r="B1139" s="83">
        <v>2022.56</v>
      </c>
      <c r="C1139" s="84">
        <f t="shared" si="14"/>
        <v>2255.6403888888885</v>
      </c>
    </row>
    <row r="1140" spans="1:3" x14ac:dyDescent="0.2">
      <c r="A1140" s="86">
        <v>40037</v>
      </c>
      <c r="B1140" s="83">
        <v>2050.4499999999998</v>
      </c>
      <c r="C1140" s="84">
        <f t="shared" si="14"/>
        <v>2253.0314444444439</v>
      </c>
    </row>
    <row r="1141" spans="1:3" x14ac:dyDescent="0.2">
      <c r="A1141" s="86">
        <v>40038</v>
      </c>
      <c r="B1141" s="83">
        <v>2026.45</v>
      </c>
      <c r="C1141" s="84">
        <f t="shared" si="14"/>
        <v>2250.3478333333328</v>
      </c>
    </row>
    <row r="1142" spans="1:3" x14ac:dyDescent="0.2">
      <c r="A1142" s="86">
        <v>40039</v>
      </c>
      <c r="B1142" s="83">
        <v>1999.98</v>
      </c>
      <c r="C1142" s="84">
        <f t="shared" ref="C1142:C1205" si="15">AVERAGE(B963:B1142)</f>
        <v>2247.5171666666661</v>
      </c>
    </row>
    <row r="1143" spans="1:3" x14ac:dyDescent="0.2">
      <c r="A1143" s="86">
        <v>40040</v>
      </c>
      <c r="B1143" s="83">
        <v>2016.09</v>
      </c>
      <c r="C1143" s="84">
        <f t="shared" si="15"/>
        <v>2244.7759999999998</v>
      </c>
    </row>
    <row r="1144" spans="1:3" x14ac:dyDescent="0.2">
      <c r="A1144" s="86">
        <v>40041</v>
      </c>
      <c r="B1144" s="83">
        <v>2016.09</v>
      </c>
      <c r="C1144" s="84">
        <f t="shared" si="15"/>
        <v>2242.0348333333336</v>
      </c>
    </row>
    <row r="1145" spans="1:3" x14ac:dyDescent="0.2">
      <c r="A1145" s="86">
        <v>40042</v>
      </c>
      <c r="B1145" s="83">
        <v>2016.09</v>
      </c>
      <c r="C1145" s="84">
        <f t="shared" si="15"/>
        <v>2239.0442222222232</v>
      </c>
    </row>
    <row r="1146" spans="1:3" x14ac:dyDescent="0.2">
      <c r="A1146" s="86">
        <v>40043</v>
      </c>
      <c r="B1146" s="83">
        <v>2016.09</v>
      </c>
      <c r="C1146" s="84">
        <f t="shared" si="15"/>
        <v>2236.0328333333341</v>
      </c>
    </row>
    <row r="1147" spans="1:3" x14ac:dyDescent="0.2">
      <c r="A1147" s="86">
        <v>40044</v>
      </c>
      <c r="B1147" s="83">
        <v>2037.1</v>
      </c>
      <c r="C1147" s="84">
        <f t="shared" si="15"/>
        <v>2233.1978333333341</v>
      </c>
    </row>
    <row r="1148" spans="1:3" x14ac:dyDescent="0.2">
      <c r="A1148" s="86">
        <v>40045</v>
      </c>
      <c r="B1148" s="83">
        <v>2041.91</v>
      </c>
      <c r="C1148" s="84">
        <f t="shared" si="15"/>
        <v>2230.1622777777784</v>
      </c>
    </row>
    <row r="1149" spans="1:3" x14ac:dyDescent="0.2">
      <c r="A1149" s="86">
        <v>40046</v>
      </c>
      <c r="B1149" s="83">
        <v>2012.67</v>
      </c>
      <c r="C1149" s="84">
        <f t="shared" si="15"/>
        <v>2226.9642777777781</v>
      </c>
    </row>
    <row r="1150" spans="1:3" x14ac:dyDescent="0.2">
      <c r="A1150" s="86">
        <v>40047</v>
      </c>
      <c r="B1150" s="83">
        <v>1997.31</v>
      </c>
      <c r="C1150" s="84">
        <f t="shared" si="15"/>
        <v>2223.6809444444448</v>
      </c>
    </row>
    <row r="1151" spans="1:3" x14ac:dyDescent="0.2">
      <c r="A1151" s="86">
        <v>40048</v>
      </c>
      <c r="B1151" s="83">
        <v>1997.31</v>
      </c>
      <c r="C1151" s="84">
        <f t="shared" si="15"/>
        <v>2220.4865555555562</v>
      </c>
    </row>
    <row r="1152" spans="1:3" x14ac:dyDescent="0.2">
      <c r="A1152" s="86">
        <v>40049</v>
      </c>
      <c r="B1152" s="83">
        <v>1997.31</v>
      </c>
      <c r="C1152" s="84">
        <f t="shared" si="15"/>
        <v>2217.1584444444452</v>
      </c>
    </row>
    <row r="1153" spans="1:3" x14ac:dyDescent="0.2">
      <c r="A1153" s="86">
        <v>40050</v>
      </c>
      <c r="B1153" s="83">
        <v>1997.44</v>
      </c>
      <c r="C1153" s="84">
        <f t="shared" si="15"/>
        <v>2213.9470000000006</v>
      </c>
    </row>
    <row r="1154" spans="1:3" x14ac:dyDescent="0.2">
      <c r="A1154" s="86">
        <v>40051</v>
      </c>
      <c r="B1154" s="83">
        <v>2007.2</v>
      </c>
      <c r="C1154" s="84">
        <f t="shared" si="15"/>
        <v>2210.9033888888894</v>
      </c>
    </row>
    <row r="1155" spans="1:3" x14ac:dyDescent="0.2">
      <c r="A1155" s="86">
        <v>40052</v>
      </c>
      <c r="B1155" s="83">
        <v>2044.79</v>
      </c>
      <c r="C1155" s="84">
        <f t="shared" si="15"/>
        <v>2208.063944444445</v>
      </c>
    </row>
    <row r="1156" spans="1:3" x14ac:dyDescent="0.2">
      <c r="A1156" s="86">
        <v>40053</v>
      </c>
      <c r="B1156" s="83">
        <v>2043.65</v>
      </c>
      <c r="C1156" s="84">
        <f t="shared" si="15"/>
        <v>2205.2181666666679</v>
      </c>
    </row>
    <row r="1157" spans="1:3" x14ac:dyDescent="0.2">
      <c r="A1157" s="86">
        <v>40054</v>
      </c>
      <c r="B1157" s="83">
        <v>2035</v>
      </c>
      <c r="C1157" s="84">
        <f t="shared" si="15"/>
        <v>2202.3243333333344</v>
      </c>
    </row>
    <row r="1158" spans="1:3" x14ac:dyDescent="0.2">
      <c r="A1158" s="86">
        <v>40055</v>
      </c>
      <c r="B1158" s="83">
        <v>2035</v>
      </c>
      <c r="C1158" s="84">
        <f t="shared" si="15"/>
        <v>2199.2356111111121</v>
      </c>
    </row>
    <row r="1159" spans="1:3" x14ac:dyDescent="0.2">
      <c r="A1159" s="86">
        <v>40056</v>
      </c>
      <c r="B1159" s="83">
        <v>2035</v>
      </c>
      <c r="C1159" s="84">
        <f t="shared" si="15"/>
        <v>2196.1580555555561</v>
      </c>
    </row>
    <row r="1160" spans="1:3" x14ac:dyDescent="0.2">
      <c r="A1160" s="86">
        <v>40057</v>
      </c>
      <c r="B1160" s="83">
        <v>2057.81</v>
      </c>
      <c r="C1160" s="84">
        <f t="shared" si="15"/>
        <v>2193.204333333334</v>
      </c>
    </row>
    <row r="1161" spans="1:3" x14ac:dyDescent="0.2">
      <c r="A1161" s="86">
        <v>40058</v>
      </c>
      <c r="B1161" s="83">
        <v>2068.96</v>
      </c>
      <c r="C1161" s="84">
        <f t="shared" si="15"/>
        <v>2190.4045555555567</v>
      </c>
    </row>
    <row r="1162" spans="1:3" x14ac:dyDescent="0.2">
      <c r="A1162" s="86">
        <v>40059</v>
      </c>
      <c r="B1162" s="83">
        <v>2065.73</v>
      </c>
      <c r="C1162" s="84">
        <f t="shared" si="15"/>
        <v>2187.7221111111121</v>
      </c>
    </row>
    <row r="1163" spans="1:3" x14ac:dyDescent="0.2">
      <c r="A1163" s="86">
        <v>40060</v>
      </c>
      <c r="B1163" s="83">
        <v>2029.75</v>
      </c>
      <c r="C1163" s="84">
        <f t="shared" si="15"/>
        <v>2184.8397777777786</v>
      </c>
    </row>
    <row r="1164" spans="1:3" x14ac:dyDescent="0.2">
      <c r="A1164" s="86">
        <v>40061</v>
      </c>
      <c r="B1164" s="83">
        <v>2018.72</v>
      </c>
      <c r="C1164" s="84">
        <f t="shared" si="15"/>
        <v>2181.8961666666673</v>
      </c>
    </row>
    <row r="1165" spans="1:3" x14ac:dyDescent="0.2">
      <c r="A1165" s="86">
        <v>40062</v>
      </c>
      <c r="B1165" s="83">
        <v>2018.72</v>
      </c>
      <c r="C1165" s="84">
        <f t="shared" si="15"/>
        <v>2178.8926111111118</v>
      </c>
    </row>
    <row r="1166" spans="1:3" x14ac:dyDescent="0.2">
      <c r="A1166" s="86">
        <v>40063</v>
      </c>
      <c r="B1166" s="83">
        <v>2018.72</v>
      </c>
      <c r="C1166" s="84">
        <f t="shared" si="15"/>
        <v>2176.0796111111117</v>
      </c>
    </row>
    <row r="1167" spans="1:3" x14ac:dyDescent="0.2">
      <c r="A1167" s="86">
        <v>40064</v>
      </c>
      <c r="B1167" s="83">
        <v>2018.72</v>
      </c>
      <c r="C1167" s="84">
        <f t="shared" si="15"/>
        <v>2173.3684444444443</v>
      </c>
    </row>
    <row r="1168" spans="1:3" x14ac:dyDescent="0.2">
      <c r="A1168" s="86">
        <v>40065</v>
      </c>
      <c r="B1168" s="83">
        <v>1994.44</v>
      </c>
      <c r="C1168" s="84">
        <f t="shared" si="15"/>
        <v>2170.6638888888888</v>
      </c>
    </row>
    <row r="1169" spans="1:3" x14ac:dyDescent="0.2">
      <c r="A1169" s="86">
        <v>40066</v>
      </c>
      <c r="B1169" s="83">
        <v>1998.17</v>
      </c>
      <c r="C1169" s="84">
        <f t="shared" si="15"/>
        <v>2168.1798333333331</v>
      </c>
    </row>
    <row r="1170" spans="1:3" x14ac:dyDescent="0.2">
      <c r="A1170" s="86">
        <v>40067</v>
      </c>
      <c r="B1170" s="83">
        <v>2008.95</v>
      </c>
      <c r="C1170" s="84">
        <f t="shared" si="15"/>
        <v>2165.7556666666669</v>
      </c>
    </row>
    <row r="1171" spans="1:3" x14ac:dyDescent="0.2">
      <c r="A1171" s="86">
        <v>40068</v>
      </c>
      <c r="B1171" s="83">
        <v>1985.38</v>
      </c>
      <c r="C1171" s="84">
        <f t="shared" si="15"/>
        <v>2163.2005555555556</v>
      </c>
    </row>
    <row r="1172" spans="1:3" x14ac:dyDescent="0.2">
      <c r="A1172" s="86">
        <v>40069</v>
      </c>
      <c r="B1172" s="83">
        <v>1985.38</v>
      </c>
      <c r="C1172" s="84">
        <f t="shared" si="15"/>
        <v>2160.9473333333335</v>
      </c>
    </row>
    <row r="1173" spans="1:3" x14ac:dyDescent="0.2">
      <c r="A1173" s="86">
        <v>40070</v>
      </c>
      <c r="B1173" s="83">
        <v>1985.38</v>
      </c>
      <c r="C1173" s="84">
        <f t="shared" si="15"/>
        <v>2158.6940000000004</v>
      </c>
    </row>
    <row r="1174" spans="1:3" x14ac:dyDescent="0.2">
      <c r="A1174" s="86">
        <v>40071</v>
      </c>
      <c r="B1174" s="83">
        <v>1998.99</v>
      </c>
      <c r="C1174" s="84">
        <f t="shared" si="15"/>
        <v>2156.559777777778</v>
      </c>
    </row>
    <row r="1175" spans="1:3" x14ac:dyDescent="0.2">
      <c r="A1175" s="86">
        <v>40072</v>
      </c>
      <c r="B1175" s="83">
        <v>1986.86</v>
      </c>
      <c r="C1175" s="84">
        <f t="shared" si="15"/>
        <v>2154.6240555555555</v>
      </c>
    </row>
    <row r="1176" spans="1:3" x14ac:dyDescent="0.2">
      <c r="A1176" s="86">
        <v>40073</v>
      </c>
      <c r="B1176" s="83">
        <v>1960.76</v>
      </c>
      <c r="C1176" s="84">
        <f t="shared" si="15"/>
        <v>2152.5125555555555</v>
      </c>
    </row>
    <row r="1177" spans="1:3" x14ac:dyDescent="0.2">
      <c r="A1177" s="86">
        <v>40074</v>
      </c>
      <c r="B1177" s="83">
        <v>1962.6</v>
      </c>
      <c r="C1177" s="84">
        <f t="shared" si="15"/>
        <v>2150.4112777777777</v>
      </c>
    </row>
    <row r="1178" spans="1:3" x14ac:dyDescent="0.2">
      <c r="A1178" s="86">
        <v>40075</v>
      </c>
      <c r="B1178" s="83">
        <v>1951.38</v>
      </c>
      <c r="C1178" s="84">
        <f t="shared" si="15"/>
        <v>2148.2476666666666</v>
      </c>
    </row>
    <row r="1179" spans="1:3" x14ac:dyDescent="0.2">
      <c r="A1179" s="86">
        <v>40076</v>
      </c>
      <c r="B1179" s="83">
        <v>1951.38</v>
      </c>
      <c r="C1179" s="84">
        <f t="shared" si="15"/>
        <v>2146.0840555555556</v>
      </c>
    </row>
    <row r="1180" spans="1:3" x14ac:dyDescent="0.2">
      <c r="A1180" s="86">
        <v>40077</v>
      </c>
      <c r="B1180" s="83">
        <v>1951.38</v>
      </c>
      <c r="C1180" s="84">
        <f t="shared" si="15"/>
        <v>2143.8516666666669</v>
      </c>
    </row>
    <row r="1181" spans="1:3" x14ac:dyDescent="0.2">
      <c r="A1181" s="86">
        <v>40078</v>
      </c>
      <c r="B1181" s="83">
        <v>1950.77</v>
      </c>
      <c r="C1181" s="84">
        <f t="shared" si="15"/>
        <v>2141.4673888888897</v>
      </c>
    </row>
    <row r="1182" spans="1:3" x14ac:dyDescent="0.2">
      <c r="A1182" s="86">
        <v>40079</v>
      </c>
      <c r="B1182" s="83">
        <v>1914.47</v>
      </c>
      <c r="C1182" s="84">
        <f t="shared" si="15"/>
        <v>2138.5710555555561</v>
      </c>
    </row>
    <row r="1183" spans="1:3" x14ac:dyDescent="0.2">
      <c r="A1183" s="86">
        <v>40080</v>
      </c>
      <c r="B1183" s="83">
        <v>1911.66</v>
      </c>
      <c r="C1183" s="84">
        <f t="shared" si="15"/>
        <v>2135.3827222222221</v>
      </c>
    </row>
    <row r="1184" spans="1:3" x14ac:dyDescent="0.2">
      <c r="A1184" s="86">
        <v>40081</v>
      </c>
      <c r="B1184" s="83">
        <v>1922.5</v>
      </c>
      <c r="C1184" s="84">
        <f t="shared" si="15"/>
        <v>2132.254611111111</v>
      </c>
    </row>
    <row r="1185" spans="1:3" x14ac:dyDescent="0.2">
      <c r="A1185" s="86">
        <v>40082</v>
      </c>
      <c r="B1185" s="83">
        <v>1926.59</v>
      </c>
      <c r="C1185" s="84">
        <f t="shared" si="15"/>
        <v>2129.1492222222223</v>
      </c>
    </row>
    <row r="1186" spans="1:3" x14ac:dyDescent="0.2">
      <c r="A1186" s="86">
        <v>40083</v>
      </c>
      <c r="B1186" s="83">
        <v>1926.59</v>
      </c>
      <c r="C1186" s="84">
        <f t="shared" si="15"/>
        <v>2125.6235555555559</v>
      </c>
    </row>
    <row r="1187" spans="1:3" x14ac:dyDescent="0.2">
      <c r="A1187" s="86">
        <v>40084</v>
      </c>
      <c r="B1187" s="83">
        <v>1926.59</v>
      </c>
      <c r="C1187" s="84">
        <f t="shared" si="15"/>
        <v>2122.1921666666676</v>
      </c>
    </row>
    <row r="1188" spans="1:3" x14ac:dyDescent="0.2">
      <c r="A1188" s="86">
        <v>40085</v>
      </c>
      <c r="B1188" s="83">
        <v>1921.64</v>
      </c>
      <c r="C1188" s="84">
        <f t="shared" si="15"/>
        <v>2118.7846666666674</v>
      </c>
    </row>
    <row r="1189" spans="1:3" x14ac:dyDescent="0.2">
      <c r="A1189" s="86">
        <v>40086</v>
      </c>
      <c r="B1189" s="83">
        <v>1922</v>
      </c>
      <c r="C1189" s="84">
        <f t="shared" si="15"/>
        <v>2115.8417777777781</v>
      </c>
    </row>
    <row r="1190" spans="1:3" x14ac:dyDescent="0.2">
      <c r="A1190" s="86">
        <v>40087</v>
      </c>
      <c r="B1190" s="83">
        <v>1925.49</v>
      </c>
      <c r="C1190" s="84">
        <f t="shared" si="15"/>
        <v>2113.079444444445</v>
      </c>
    </row>
    <row r="1191" spans="1:3" x14ac:dyDescent="0.2">
      <c r="A1191" s="86">
        <v>40088</v>
      </c>
      <c r="B1191" s="83">
        <v>1918.87</v>
      </c>
      <c r="C1191" s="84">
        <f t="shared" si="15"/>
        <v>2110.2803333333336</v>
      </c>
    </row>
    <row r="1192" spans="1:3" x14ac:dyDescent="0.2">
      <c r="A1192" s="86">
        <v>40089</v>
      </c>
      <c r="B1192" s="83">
        <v>1919.75</v>
      </c>
      <c r="C1192" s="84">
        <f t="shared" si="15"/>
        <v>2107.4861111111113</v>
      </c>
    </row>
    <row r="1193" spans="1:3" x14ac:dyDescent="0.2">
      <c r="A1193" s="86">
        <v>40090</v>
      </c>
      <c r="B1193" s="83">
        <v>1919.75</v>
      </c>
      <c r="C1193" s="84">
        <f t="shared" si="15"/>
        <v>2104.7712777777783</v>
      </c>
    </row>
    <row r="1194" spans="1:3" x14ac:dyDescent="0.2">
      <c r="A1194" s="86">
        <v>40091</v>
      </c>
      <c r="B1194" s="83">
        <v>1919.75</v>
      </c>
      <c r="C1194" s="84">
        <f t="shared" si="15"/>
        <v>2102.0108333333337</v>
      </c>
    </row>
    <row r="1195" spans="1:3" x14ac:dyDescent="0.2">
      <c r="A1195" s="86">
        <v>40092</v>
      </c>
      <c r="B1195" s="83">
        <v>1925.57</v>
      </c>
      <c r="C1195" s="84">
        <f t="shared" si="15"/>
        <v>2099.441166666667</v>
      </c>
    </row>
    <row r="1196" spans="1:3" x14ac:dyDescent="0.2">
      <c r="A1196" s="86">
        <v>40093</v>
      </c>
      <c r="B1196" s="83">
        <v>1906.59</v>
      </c>
      <c r="C1196" s="84">
        <f t="shared" si="15"/>
        <v>2096.7660555555558</v>
      </c>
    </row>
    <row r="1197" spans="1:3" x14ac:dyDescent="0.2">
      <c r="A1197" s="86">
        <v>40094</v>
      </c>
      <c r="B1197" s="83">
        <v>1897.31</v>
      </c>
      <c r="C1197" s="84">
        <f t="shared" si="15"/>
        <v>2094.0393888888893</v>
      </c>
    </row>
    <row r="1198" spans="1:3" x14ac:dyDescent="0.2">
      <c r="A1198" s="86">
        <v>40095</v>
      </c>
      <c r="B1198" s="83">
        <v>1870.96</v>
      </c>
      <c r="C1198" s="84">
        <f t="shared" si="15"/>
        <v>2091.166333333334</v>
      </c>
    </row>
    <row r="1199" spans="1:3" x14ac:dyDescent="0.2">
      <c r="A1199" s="86">
        <v>40096</v>
      </c>
      <c r="B1199" s="83">
        <v>1857.21</v>
      </c>
      <c r="C1199" s="84">
        <f t="shared" si="15"/>
        <v>2088.2168888888896</v>
      </c>
    </row>
    <row r="1200" spans="1:3" x14ac:dyDescent="0.2">
      <c r="A1200" s="86">
        <v>40097</v>
      </c>
      <c r="B1200" s="83">
        <v>1857.21</v>
      </c>
      <c r="C1200" s="84">
        <f t="shared" si="15"/>
        <v>2085.2446111111121</v>
      </c>
    </row>
    <row r="1201" spans="1:3" x14ac:dyDescent="0.2">
      <c r="A1201" s="86">
        <v>40098</v>
      </c>
      <c r="B1201" s="83">
        <v>1857.21</v>
      </c>
      <c r="C1201" s="84">
        <f t="shared" si="15"/>
        <v>2082.2609444444452</v>
      </c>
    </row>
    <row r="1202" spans="1:3" x14ac:dyDescent="0.2">
      <c r="A1202" s="86">
        <v>40099</v>
      </c>
      <c r="B1202" s="83">
        <v>1857.21</v>
      </c>
      <c r="C1202" s="84">
        <f t="shared" si="15"/>
        <v>2079.3527222222233</v>
      </c>
    </row>
    <row r="1203" spans="1:3" x14ac:dyDescent="0.2">
      <c r="A1203" s="86">
        <v>40100</v>
      </c>
      <c r="B1203" s="83">
        <v>1825.68</v>
      </c>
      <c r="C1203" s="84">
        <f t="shared" si="15"/>
        <v>2076.4677222222231</v>
      </c>
    </row>
    <row r="1204" spans="1:3" x14ac:dyDescent="0.2">
      <c r="A1204" s="86">
        <v>40101</v>
      </c>
      <c r="B1204" s="83">
        <v>1830.38</v>
      </c>
      <c r="C1204" s="84">
        <f t="shared" si="15"/>
        <v>2073.6179444444451</v>
      </c>
    </row>
    <row r="1205" spans="1:3" x14ac:dyDescent="0.2">
      <c r="A1205" s="86">
        <v>40102</v>
      </c>
      <c r="B1205" s="83">
        <v>1838.26</v>
      </c>
      <c r="C1205" s="84">
        <f t="shared" si="15"/>
        <v>2070.8119444444455</v>
      </c>
    </row>
    <row r="1206" spans="1:3" x14ac:dyDescent="0.2">
      <c r="A1206" s="86">
        <v>40103</v>
      </c>
      <c r="B1206" s="83">
        <v>1843.81</v>
      </c>
      <c r="C1206" s="84">
        <f t="shared" ref="C1206:C1240" si="16">AVERAGE(B1027:B1206)</f>
        <v>2068.0367777777788</v>
      </c>
    </row>
    <row r="1207" spans="1:3" x14ac:dyDescent="0.2">
      <c r="A1207" s="86">
        <v>40104</v>
      </c>
      <c r="B1207" s="83">
        <v>1843.81</v>
      </c>
      <c r="C1207" s="84">
        <f t="shared" si="16"/>
        <v>2065.0780555555566</v>
      </c>
    </row>
    <row r="1208" spans="1:3" x14ac:dyDescent="0.2">
      <c r="A1208" s="86">
        <v>40105</v>
      </c>
      <c r="B1208" s="83">
        <v>1843.81</v>
      </c>
      <c r="C1208" s="84">
        <f t="shared" si="16"/>
        <v>2062.3292222222231</v>
      </c>
    </row>
    <row r="1209" spans="1:3" x14ac:dyDescent="0.2">
      <c r="A1209" s="86">
        <v>40106</v>
      </c>
      <c r="B1209" s="83">
        <v>1858.4</v>
      </c>
      <c r="C1209" s="84">
        <f t="shared" si="16"/>
        <v>2059.7712777777783</v>
      </c>
    </row>
    <row r="1210" spans="1:3" x14ac:dyDescent="0.2">
      <c r="A1210" s="86">
        <v>40107</v>
      </c>
      <c r="B1210" s="83">
        <v>1913.98</v>
      </c>
      <c r="C1210" s="84">
        <f t="shared" si="16"/>
        <v>2057.6226111111118</v>
      </c>
    </row>
    <row r="1211" spans="1:3" x14ac:dyDescent="0.2">
      <c r="A1211" s="86">
        <v>40108</v>
      </c>
      <c r="B1211" s="83">
        <v>1910.04</v>
      </c>
      <c r="C1211" s="84">
        <f t="shared" si="16"/>
        <v>2055.5495000000005</v>
      </c>
    </row>
    <row r="1212" spans="1:3" x14ac:dyDescent="0.2">
      <c r="A1212" s="86">
        <v>40109</v>
      </c>
      <c r="B1212" s="83">
        <v>1914.89</v>
      </c>
      <c r="C1212" s="84">
        <f t="shared" si="16"/>
        <v>2053.503333333334</v>
      </c>
    </row>
    <row r="1213" spans="1:3" x14ac:dyDescent="0.2">
      <c r="A1213" s="86">
        <v>40110</v>
      </c>
      <c r="B1213" s="83">
        <v>1924.35</v>
      </c>
      <c r="C1213" s="84">
        <f t="shared" si="16"/>
        <v>2051.509722222223</v>
      </c>
    </row>
    <row r="1214" spans="1:3" x14ac:dyDescent="0.2">
      <c r="A1214" s="86">
        <v>40111</v>
      </c>
      <c r="B1214" s="83">
        <v>1924.35</v>
      </c>
      <c r="C1214" s="84">
        <f t="shared" si="16"/>
        <v>2049.2837777777781</v>
      </c>
    </row>
    <row r="1215" spans="1:3" x14ac:dyDescent="0.2">
      <c r="A1215" s="86">
        <v>40112</v>
      </c>
      <c r="B1215" s="83">
        <v>1924.35</v>
      </c>
      <c r="C1215" s="84">
        <f t="shared" si="16"/>
        <v>2047.0164444444445</v>
      </c>
    </row>
    <row r="1216" spans="1:3" x14ac:dyDescent="0.2">
      <c r="A1216" s="86">
        <v>40113</v>
      </c>
      <c r="B1216" s="83">
        <v>1932.81</v>
      </c>
      <c r="C1216" s="84">
        <f t="shared" si="16"/>
        <v>2045.0335555555555</v>
      </c>
    </row>
    <row r="1217" spans="1:3" x14ac:dyDescent="0.2">
      <c r="A1217" s="86">
        <v>40114</v>
      </c>
      <c r="B1217" s="83">
        <v>1977.26</v>
      </c>
      <c r="C1217" s="84">
        <f t="shared" si="16"/>
        <v>2043.3036666666665</v>
      </c>
    </row>
    <row r="1218" spans="1:3" x14ac:dyDescent="0.2">
      <c r="A1218" s="86">
        <v>40115</v>
      </c>
      <c r="B1218" s="83">
        <v>2006.18</v>
      </c>
      <c r="C1218" s="84">
        <f t="shared" si="16"/>
        <v>2041.7344444444445</v>
      </c>
    </row>
    <row r="1219" spans="1:3" x14ac:dyDescent="0.2">
      <c r="A1219" s="86">
        <v>40116</v>
      </c>
      <c r="B1219" s="83">
        <v>2004.37</v>
      </c>
      <c r="C1219" s="84">
        <f t="shared" si="16"/>
        <v>2040.1551666666669</v>
      </c>
    </row>
    <row r="1220" spans="1:3" x14ac:dyDescent="0.2">
      <c r="A1220" s="86">
        <v>40117</v>
      </c>
      <c r="B1220" s="83">
        <v>1993.8</v>
      </c>
      <c r="C1220" s="84">
        <f t="shared" si="16"/>
        <v>2038.5171666666672</v>
      </c>
    </row>
    <row r="1221" spans="1:3" x14ac:dyDescent="0.2">
      <c r="A1221" s="86">
        <v>40118</v>
      </c>
      <c r="B1221" s="83">
        <v>1993.8</v>
      </c>
      <c r="C1221" s="84">
        <f t="shared" si="16"/>
        <v>2036.9685555555561</v>
      </c>
    </row>
    <row r="1222" spans="1:3" x14ac:dyDescent="0.2">
      <c r="A1222" s="86">
        <v>40119</v>
      </c>
      <c r="B1222" s="83">
        <v>1993.8</v>
      </c>
      <c r="C1222" s="84">
        <f t="shared" si="16"/>
        <v>2035.5063888888894</v>
      </c>
    </row>
    <row r="1223" spans="1:3" x14ac:dyDescent="0.2">
      <c r="A1223" s="86">
        <v>40120</v>
      </c>
      <c r="B1223" s="83">
        <v>1993.8</v>
      </c>
      <c r="C1223" s="84">
        <f t="shared" si="16"/>
        <v>2034.174722222223</v>
      </c>
    </row>
    <row r="1224" spans="1:3" x14ac:dyDescent="0.2">
      <c r="A1224" s="86">
        <v>40121</v>
      </c>
      <c r="B1224" s="83">
        <v>2008.72</v>
      </c>
      <c r="C1224" s="84">
        <f t="shared" si="16"/>
        <v>2033.0621666666671</v>
      </c>
    </row>
    <row r="1225" spans="1:3" x14ac:dyDescent="0.2">
      <c r="A1225" s="86">
        <v>40122</v>
      </c>
      <c r="B1225" s="83">
        <v>1963.7</v>
      </c>
      <c r="C1225" s="84">
        <f t="shared" si="16"/>
        <v>2031.691888888889</v>
      </c>
    </row>
    <row r="1226" spans="1:3" x14ac:dyDescent="0.2">
      <c r="A1226" s="86">
        <v>40123</v>
      </c>
      <c r="B1226" s="83">
        <v>1958.24</v>
      </c>
      <c r="C1226" s="84">
        <f t="shared" si="16"/>
        <v>2030.2912777777781</v>
      </c>
    </row>
    <row r="1227" spans="1:3" x14ac:dyDescent="0.2">
      <c r="A1227" s="86">
        <v>40124</v>
      </c>
      <c r="B1227" s="83">
        <v>1981.61</v>
      </c>
      <c r="C1227" s="84">
        <f t="shared" si="16"/>
        <v>2029.0205000000008</v>
      </c>
    </row>
    <row r="1228" spans="1:3" x14ac:dyDescent="0.2">
      <c r="A1228" s="86">
        <v>40125</v>
      </c>
      <c r="B1228" s="83">
        <v>1981.61</v>
      </c>
      <c r="C1228" s="84">
        <f t="shared" si="16"/>
        <v>2027.6910000000003</v>
      </c>
    </row>
    <row r="1229" spans="1:3" x14ac:dyDescent="0.2">
      <c r="A1229" s="86">
        <v>40126</v>
      </c>
      <c r="B1229" s="83">
        <v>1981.61</v>
      </c>
      <c r="C1229" s="84">
        <f t="shared" si="16"/>
        <v>2026.3588333333339</v>
      </c>
    </row>
    <row r="1230" spans="1:3" x14ac:dyDescent="0.2">
      <c r="A1230" s="86">
        <v>40127</v>
      </c>
      <c r="B1230" s="83">
        <v>1968.45</v>
      </c>
      <c r="C1230" s="84">
        <f t="shared" si="16"/>
        <v>2024.7537777777784</v>
      </c>
    </row>
    <row r="1231" spans="1:3" x14ac:dyDescent="0.2">
      <c r="A1231" s="86">
        <v>40128</v>
      </c>
      <c r="B1231" s="83">
        <v>1969.52</v>
      </c>
      <c r="C1231" s="84">
        <f t="shared" si="16"/>
        <v>2023.1870555555565</v>
      </c>
    </row>
    <row r="1232" spans="1:3" x14ac:dyDescent="0.2">
      <c r="A1232" s="86">
        <v>40129</v>
      </c>
      <c r="B1232" s="83">
        <v>1969.52</v>
      </c>
      <c r="C1232" s="84">
        <f t="shared" si="16"/>
        <v>2021.6132777777789</v>
      </c>
    </row>
    <row r="1233" spans="1:3" x14ac:dyDescent="0.2">
      <c r="A1233" s="86">
        <v>40130</v>
      </c>
      <c r="B1233" s="83">
        <v>1976.89</v>
      </c>
      <c r="C1233" s="84">
        <f t="shared" si="16"/>
        <v>2020.0804444444457</v>
      </c>
    </row>
    <row r="1234" spans="1:3" x14ac:dyDescent="0.2">
      <c r="A1234" s="86">
        <v>40131</v>
      </c>
      <c r="B1234" s="83">
        <v>1971.27</v>
      </c>
      <c r="C1234" s="84">
        <f t="shared" si="16"/>
        <v>2018.5163888888903</v>
      </c>
    </row>
    <row r="1235" spans="1:3" x14ac:dyDescent="0.2">
      <c r="A1235" s="86">
        <v>40132</v>
      </c>
      <c r="B1235" s="83">
        <v>1971.27</v>
      </c>
      <c r="C1235" s="84">
        <f t="shared" si="16"/>
        <v>2016.9388888888905</v>
      </c>
    </row>
    <row r="1236" spans="1:3" x14ac:dyDescent="0.2">
      <c r="A1236" s="86">
        <v>40133</v>
      </c>
      <c r="B1236" s="83">
        <v>1971.27</v>
      </c>
      <c r="C1236" s="84">
        <f t="shared" si="16"/>
        <v>2015.550000000002</v>
      </c>
    </row>
    <row r="1237" spans="1:3" x14ac:dyDescent="0.2">
      <c r="A1237" s="86">
        <v>40134</v>
      </c>
      <c r="B1237" s="83">
        <v>1971.27</v>
      </c>
      <c r="C1237" s="84">
        <f t="shared" si="16"/>
        <v>2014.3003333333352</v>
      </c>
    </row>
    <row r="1238" spans="1:3" x14ac:dyDescent="0.2">
      <c r="A1238" s="86">
        <v>40135</v>
      </c>
      <c r="B1238" s="83">
        <v>1966.22</v>
      </c>
      <c r="C1238" s="84">
        <f t="shared" si="16"/>
        <v>2012.9648888888905</v>
      </c>
    </row>
    <row r="1239" spans="1:3" x14ac:dyDescent="0.2">
      <c r="A1239" s="86">
        <v>40136</v>
      </c>
      <c r="B1239" s="83">
        <v>1953.45</v>
      </c>
      <c r="C1239" s="84">
        <f t="shared" si="16"/>
        <v>2011.5871666666681</v>
      </c>
    </row>
    <row r="1240" spans="1:3" x14ac:dyDescent="0.2">
      <c r="A1240" s="86">
        <v>40137</v>
      </c>
      <c r="B1240" s="83">
        <v>1962.33</v>
      </c>
      <c r="C1240" s="84">
        <f t="shared" si="16"/>
        <v>2010.2587777777792</v>
      </c>
    </row>
    <row r="1241" spans="1:3" x14ac:dyDescent="0.2">
      <c r="A1241" s="86"/>
    </row>
    <row r="1242" spans="1:3" x14ac:dyDescent="0.2">
      <c r="A1242" s="86" t="s">
        <v>70</v>
      </c>
    </row>
  </sheetData>
  <sheetProtection password="CC77" sheet="1" objects="1" scenarios="1" selectLockedCells="1" selectUnlockedCells="1"/>
  <phoneticPr fontId="2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R148"/>
  <sheetViews>
    <sheetView showGridLines="0" tabSelected="1" topLeftCell="A28" zoomScaleNormal="100" workbookViewId="0">
      <selection activeCell="K10" sqref="K10"/>
    </sheetView>
  </sheetViews>
  <sheetFormatPr baseColWidth="10" defaultColWidth="11.5703125" defaultRowHeight="12.75" x14ac:dyDescent="0.2"/>
  <cols>
    <col min="1" max="1" width="2.7109375" style="88" customWidth="1"/>
    <col min="2" max="2" width="1.7109375" style="88" customWidth="1"/>
    <col min="3" max="4" width="7.42578125" style="88" customWidth="1"/>
    <col min="5" max="5" width="60.42578125" style="87" customWidth="1"/>
    <col min="6" max="7" width="13.28515625" style="88" customWidth="1"/>
    <col min="8" max="8" width="18" style="88" customWidth="1"/>
    <col min="9" max="9" width="1.7109375" style="88" customWidth="1"/>
    <col min="10" max="10" width="12.42578125" style="88" customWidth="1"/>
    <col min="11" max="11" width="14.85546875" style="88" customWidth="1"/>
    <col min="12" max="13" width="14.28515625" style="88" bestFit="1" customWidth="1"/>
    <col min="14" max="16384" width="11.5703125" style="88"/>
  </cols>
  <sheetData>
    <row r="1" spans="2:13" ht="13.5" thickBot="1" x14ac:dyDescent="0.25"/>
    <row r="2" spans="2:13" ht="17.25" customHeight="1" thickBot="1" x14ac:dyDescent="0.25">
      <c r="B2" s="101"/>
      <c r="C2" s="103"/>
      <c r="D2" s="103"/>
      <c r="E2" s="102"/>
      <c r="F2" s="103"/>
      <c r="G2" s="103"/>
      <c r="H2" s="103"/>
      <c r="I2" s="104"/>
    </row>
    <row r="3" spans="2:13" ht="18.75" customHeight="1" x14ac:dyDescent="0.2">
      <c r="B3" s="98"/>
      <c r="C3" s="118"/>
      <c r="D3" s="118"/>
      <c r="E3" s="164" t="s">
        <v>235</v>
      </c>
      <c r="F3" s="165"/>
      <c r="G3" s="94"/>
      <c r="H3" s="94"/>
      <c r="I3" s="100"/>
    </row>
    <row r="4" spans="2:13" ht="13.5" thickBot="1" x14ac:dyDescent="0.25">
      <c r="B4" s="98"/>
      <c r="C4" s="94"/>
      <c r="D4" s="94"/>
      <c r="E4" s="166"/>
      <c r="F4" s="167"/>
      <c r="G4" s="94"/>
      <c r="H4" s="94"/>
      <c r="I4" s="100"/>
    </row>
    <row r="5" spans="2:13" ht="13.5" thickBot="1" x14ac:dyDescent="0.25">
      <c r="B5" s="98"/>
      <c r="C5" s="94"/>
      <c r="D5" s="94"/>
      <c r="E5" s="99"/>
      <c r="F5" s="94"/>
      <c r="G5" s="94"/>
      <c r="H5" s="94"/>
      <c r="I5" s="100"/>
    </row>
    <row r="6" spans="2:13" ht="9.9499999999999993" customHeight="1" thickBot="1" x14ac:dyDescent="0.25">
      <c r="B6" s="101"/>
      <c r="C6" s="102"/>
      <c r="D6" s="102"/>
      <c r="E6" s="103"/>
      <c r="F6" s="103"/>
      <c r="G6" s="103"/>
      <c r="H6" s="103"/>
      <c r="I6" s="104"/>
    </row>
    <row r="7" spans="2:13" ht="30.75" customHeight="1" thickBot="1" x14ac:dyDescent="0.25">
      <c r="B7" s="98"/>
      <c r="C7" s="170" t="s">
        <v>71</v>
      </c>
      <c r="D7" s="171"/>
      <c r="E7" s="171"/>
      <c r="F7" s="171"/>
      <c r="G7" s="171"/>
      <c r="H7" s="172"/>
      <c r="I7" s="100"/>
    </row>
    <row r="8" spans="2:13" ht="4.9000000000000004" customHeight="1" thickBot="1" x14ac:dyDescent="0.25">
      <c r="B8" s="98"/>
      <c r="C8" s="94"/>
      <c r="D8" s="94"/>
      <c r="E8" s="99"/>
      <c r="F8" s="94"/>
      <c r="G8" s="94"/>
      <c r="H8" s="94"/>
      <c r="I8" s="100"/>
    </row>
    <row r="9" spans="2:13" ht="22.15" customHeight="1" x14ac:dyDescent="0.2">
      <c r="B9" s="98"/>
      <c r="C9" s="168" t="s">
        <v>72</v>
      </c>
      <c r="D9" s="168" t="s">
        <v>73</v>
      </c>
      <c r="E9" s="168" t="s">
        <v>74</v>
      </c>
      <c r="F9" s="168" t="s">
        <v>258</v>
      </c>
      <c r="G9" s="168" t="s">
        <v>75</v>
      </c>
      <c r="H9" s="168" t="s">
        <v>76</v>
      </c>
      <c r="I9" s="100"/>
      <c r="K9"/>
    </row>
    <row r="10" spans="2:13" ht="21" customHeight="1" x14ac:dyDescent="0.2">
      <c r="B10" s="98"/>
      <c r="C10" s="169"/>
      <c r="D10" s="169"/>
      <c r="E10" s="169"/>
      <c r="F10" s="169"/>
      <c r="G10" s="169"/>
      <c r="H10" s="169"/>
      <c r="I10" s="100"/>
    </row>
    <row r="11" spans="2:13" x14ac:dyDescent="0.2">
      <c r="B11" s="98"/>
      <c r="C11" s="112">
        <v>1482116</v>
      </c>
      <c r="D11" s="112">
        <v>806</v>
      </c>
      <c r="E11" s="93" t="s">
        <v>77</v>
      </c>
      <c r="F11" s="145">
        <v>513472.88794131001</v>
      </c>
      <c r="G11" s="155">
        <f>SUMIFS(VALES!E:E,VALES!B:B,D11)</f>
        <v>11</v>
      </c>
      <c r="H11" s="111">
        <f t="shared" ref="H11:H17" si="0">G11*F11</f>
        <v>5648201.7673544101</v>
      </c>
      <c r="I11" s="105"/>
      <c r="J11" s="149"/>
      <c r="K11" s="91"/>
      <c r="L11" s="173"/>
      <c r="M11" s="174"/>
    </row>
    <row r="12" spans="2:13" hidden="1" x14ac:dyDescent="0.2">
      <c r="B12" s="98"/>
      <c r="C12" s="112"/>
      <c r="D12" s="112">
        <v>2225</v>
      </c>
      <c r="E12" s="93" t="s">
        <v>77</v>
      </c>
      <c r="F12" s="145">
        <v>513472.88794131001</v>
      </c>
      <c r="G12" s="115">
        <f>SUMIFS(VALES!E:E,VALES!B:B,D12)</f>
        <v>0</v>
      </c>
      <c r="H12" s="111">
        <f t="shared" si="0"/>
        <v>0</v>
      </c>
      <c r="I12" s="105"/>
      <c r="J12" s="149"/>
      <c r="K12" s="91"/>
      <c r="L12" s="175"/>
      <c r="M12" s="174"/>
    </row>
    <row r="13" spans="2:13" hidden="1" x14ac:dyDescent="0.2">
      <c r="B13" s="98"/>
      <c r="C13" s="112"/>
      <c r="D13" s="112">
        <v>2302</v>
      </c>
      <c r="E13" s="93" t="s">
        <v>78</v>
      </c>
      <c r="F13" s="145">
        <v>513472.88794131001</v>
      </c>
      <c r="G13" s="115">
        <f>SUMIFS(VALES!E:E,VALES!B:B,D13)</f>
        <v>0</v>
      </c>
      <c r="H13" s="111">
        <f t="shared" si="0"/>
        <v>0</v>
      </c>
      <c r="I13" s="105"/>
      <c r="J13" s="149"/>
      <c r="K13" s="91"/>
      <c r="L13" s="175"/>
      <c r="M13" s="174"/>
    </row>
    <row r="14" spans="2:13" hidden="1" x14ac:dyDescent="0.2">
      <c r="B14" s="98"/>
      <c r="C14" s="112"/>
      <c r="D14" s="112">
        <v>2225</v>
      </c>
      <c r="E14" s="93" t="s">
        <v>77</v>
      </c>
      <c r="F14" s="145">
        <v>513472.88794131001</v>
      </c>
      <c r="G14" s="115">
        <f>SUMIFS(VALES!E:E,VALES!B:B,D14)</f>
        <v>0</v>
      </c>
      <c r="H14" s="111">
        <f t="shared" si="0"/>
        <v>0</v>
      </c>
      <c r="I14" s="105"/>
      <c r="J14" s="149"/>
      <c r="K14" s="91"/>
      <c r="L14" s="175"/>
      <c r="M14" s="174"/>
    </row>
    <row r="15" spans="2:13" hidden="1" x14ac:dyDescent="0.2">
      <c r="B15" s="98"/>
      <c r="C15" s="112"/>
      <c r="D15" s="112">
        <v>791</v>
      </c>
      <c r="E15" s="93" t="s">
        <v>79</v>
      </c>
      <c r="F15" s="145">
        <v>513472.88794131001</v>
      </c>
      <c r="G15" s="115">
        <f>SUMIFS(VALES!E:E,VALES!B:B,D15)</f>
        <v>0</v>
      </c>
      <c r="H15" s="111">
        <f t="shared" si="0"/>
        <v>0</v>
      </c>
      <c r="I15" s="105"/>
      <c r="J15" s="149"/>
      <c r="K15" s="91"/>
      <c r="L15" s="175"/>
      <c r="M15" s="174"/>
    </row>
    <row r="16" spans="2:13" hidden="1" x14ac:dyDescent="0.2">
      <c r="B16" s="98"/>
      <c r="C16" s="112"/>
      <c r="D16" s="112">
        <v>2211</v>
      </c>
      <c r="E16" s="93" t="s">
        <v>80</v>
      </c>
      <c r="F16" s="145">
        <v>513472.88794131001</v>
      </c>
      <c r="G16" s="115">
        <f>SUMIFS(VALES!E:E,VALES!B:B,D16)</f>
        <v>0</v>
      </c>
      <c r="H16" s="111">
        <f t="shared" si="0"/>
        <v>0</v>
      </c>
      <c r="I16" s="105"/>
      <c r="J16" s="149"/>
      <c r="K16" s="91"/>
      <c r="L16" s="175"/>
      <c r="M16" s="174"/>
    </row>
    <row r="17" spans="2:16" hidden="1" x14ac:dyDescent="0.2">
      <c r="B17" s="98"/>
      <c r="C17" s="112"/>
      <c r="D17" s="112">
        <v>2071</v>
      </c>
      <c r="E17" s="93" t="s">
        <v>81</v>
      </c>
      <c r="F17" s="145">
        <v>513472.88794131001</v>
      </c>
      <c r="G17" s="115">
        <f>SUMIFS(VALES!E:E,VALES!B:B,D17)</f>
        <v>0</v>
      </c>
      <c r="H17" s="111">
        <f t="shared" si="0"/>
        <v>0</v>
      </c>
      <c r="I17" s="105"/>
      <c r="J17" s="149"/>
      <c r="K17" s="91"/>
      <c r="L17" s="175"/>
      <c r="M17" s="174"/>
    </row>
    <row r="18" spans="2:16" ht="13.15" customHeight="1" x14ac:dyDescent="0.2">
      <c r="B18" s="98"/>
      <c r="C18" s="112">
        <v>3077062</v>
      </c>
      <c r="D18" s="112">
        <v>3242</v>
      </c>
      <c r="E18" s="93" t="s">
        <v>82</v>
      </c>
      <c r="F18" s="145">
        <v>1689411.54216087</v>
      </c>
      <c r="G18" s="155">
        <f>SUMIFS(VALES!E:E,VALES!B:B,D18)</f>
        <v>9</v>
      </c>
      <c r="H18" s="111">
        <f t="shared" ref="H18:H117" si="1">G18*F18</f>
        <v>15204703.879447831</v>
      </c>
      <c r="I18" s="105"/>
      <c r="J18" s="149"/>
      <c r="K18" s="91"/>
      <c r="L18" s="173"/>
      <c r="M18" s="174"/>
    </row>
    <row r="19" spans="2:16" ht="13.15" hidden="1" customHeight="1" x14ac:dyDescent="0.2">
      <c r="B19" s="98"/>
      <c r="C19" s="112"/>
      <c r="D19" s="112">
        <v>2275</v>
      </c>
      <c r="E19" s="93" t="s">
        <v>83</v>
      </c>
      <c r="F19" s="145">
        <v>1689411.54216087</v>
      </c>
      <c r="G19" s="115">
        <f>SUMIFS(VALES!E:E,VALES!B:B,D19)</f>
        <v>0</v>
      </c>
      <c r="H19" s="111">
        <f t="shared" si="1"/>
        <v>0</v>
      </c>
      <c r="I19" s="105"/>
      <c r="J19" s="149"/>
      <c r="K19" s="91"/>
      <c r="L19" s="175"/>
      <c r="M19" s="174"/>
    </row>
    <row r="20" spans="2:16" ht="13.15" hidden="1" customHeight="1" x14ac:dyDescent="0.2">
      <c r="B20" s="98"/>
      <c r="C20" s="112"/>
      <c r="D20" s="112">
        <v>1368</v>
      </c>
      <c r="E20" s="93" t="s">
        <v>84</v>
      </c>
      <c r="F20" s="145">
        <v>598709.62134720013</v>
      </c>
      <c r="G20" s="115">
        <f>SUMIFS(VALES!E:E,VALES!B:B,D20)</f>
        <v>0</v>
      </c>
      <c r="H20" s="111">
        <f t="shared" si="1"/>
        <v>0</v>
      </c>
      <c r="I20" s="105"/>
      <c r="J20" s="149"/>
      <c r="K20" s="91"/>
      <c r="L20" s="175"/>
      <c r="M20" s="174"/>
    </row>
    <row r="21" spans="2:16" x14ac:dyDescent="0.2">
      <c r="B21" s="98"/>
      <c r="C21" s="112">
        <v>3564895</v>
      </c>
      <c r="D21" s="112">
        <v>1936</v>
      </c>
      <c r="E21" s="93" t="s">
        <v>85</v>
      </c>
      <c r="F21" s="145">
        <v>598709.62134720013</v>
      </c>
      <c r="G21" s="155">
        <f>SUMIFS(VALES!E:E,VALES!B:B,D21)</f>
        <v>13</v>
      </c>
      <c r="H21" s="111">
        <f t="shared" si="1"/>
        <v>7783225.0775136016</v>
      </c>
      <c r="I21" s="105"/>
      <c r="J21" s="149"/>
      <c r="K21" s="91"/>
      <c r="L21" s="173"/>
      <c r="M21" s="174"/>
    </row>
    <row r="22" spans="2:16" hidden="1" x14ac:dyDescent="0.2">
      <c r="B22" s="98"/>
      <c r="C22" s="112"/>
      <c r="D22" s="112">
        <v>2044</v>
      </c>
      <c r="E22" s="93" t="s">
        <v>86</v>
      </c>
      <c r="F22" s="145">
        <v>598709.62134720013</v>
      </c>
      <c r="G22" s="115">
        <f>SUMIFS(VALES!E:E,VALES!B:B,D22)</f>
        <v>0</v>
      </c>
      <c r="H22" s="111">
        <f t="shared" si="1"/>
        <v>0</v>
      </c>
      <c r="I22" s="105"/>
      <c r="J22" s="149"/>
      <c r="K22" s="91"/>
      <c r="L22" s="175"/>
      <c r="M22" s="174"/>
    </row>
    <row r="23" spans="2:16" hidden="1" x14ac:dyDescent="0.2">
      <c r="B23" s="98"/>
      <c r="C23" s="112"/>
      <c r="D23" s="112">
        <v>2114</v>
      </c>
      <c r="E23" s="93" t="s">
        <v>87</v>
      </c>
      <c r="F23" s="145">
        <v>598709.62134720013</v>
      </c>
      <c r="G23" s="115">
        <f>SUMIFS(VALES!E:E,VALES!B:B,D23)</f>
        <v>0</v>
      </c>
      <c r="H23" s="111">
        <f t="shared" si="1"/>
        <v>0</v>
      </c>
      <c r="I23" s="105"/>
      <c r="J23" s="149"/>
      <c r="K23" s="91"/>
      <c r="L23" s="175"/>
      <c r="M23" s="174"/>
    </row>
    <row r="24" spans="2:16" x14ac:dyDescent="0.2">
      <c r="B24" s="98"/>
      <c r="C24" s="113">
        <v>3564929</v>
      </c>
      <c r="D24" s="113">
        <v>994</v>
      </c>
      <c r="E24" s="93" t="s">
        <v>88</v>
      </c>
      <c r="F24" s="145">
        <v>1284230.6068986901</v>
      </c>
      <c r="G24" s="155">
        <f>SUMIFS(VALES!E:E,VALES!B:B,D24)</f>
        <v>2</v>
      </c>
      <c r="H24" s="111">
        <f t="shared" si="1"/>
        <v>2568461.2137973802</v>
      </c>
      <c r="I24" s="105"/>
      <c r="J24" s="163"/>
      <c r="K24" s="91"/>
      <c r="L24" s="173"/>
      <c r="M24" s="174"/>
    </row>
    <row r="25" spans="2:16" x14ac:dyDescent="0.2">
      <c r="B25" s="98"/>
      <c r="C25" s="113">
        <v>3077054</v>
      </c>
      <c r="D25" s="113">
        <v>710</v>
      </c>
      <c r="E25" s="93" t="s">
        <v>89</v>
      </c>
      <c r="F25" s="145">
        <v>2272904.1064313101</v>
      </c>
      <c r="G25" s="115">
        <f>SUMIFS(VALES!E:E,VALES!B:B,D25)</f>
        <v>2</v>
      </c>
      <c r="H25" s="111">
        <f t="shared" si="1"/>
        <v>4545808.2128626201</v>
      </c>
      <c r="I25" s="105"/>
      <c r="J25" s="163"/>
      <c r="K25" s="91"/>
      <c r="L25" s="175"/>
      <c r="M25" s="174"/>
    </row>
    <row r="26" spans="2:16" hidden="1" x14ac:dyDescent="0.2">
      <c r="B26" s="98"/>
      <c r="C26" s="113"/>
      <c r="D26" s="113">
        <v>1618</v>
      </c>
      <c r="E26" s="93" t="s">
        <v>90</v>
      </c>
      <c r="F26" s="145">
        <v>2272904.1064313101</v>
      </c>
      <c r="G26" s="115">
        <f>SUMIFS(VALES!E:E,VALES!B:B,D26)</f>
        <v>0</v>
      </c>
      <c r="H26" s="111">
        <f t="shared" si="1"/>
        <v>0</v>
      </c>
      <c r="I26" s="105"/>
      <c r="J26" s="149"/>
      <c r="K26" s="91"/>
      <c r="L26" s="175"/>
      <c r="M26" s="174"/>
    </row>
    <row r="27" spans="2:16" x14ac:dyDescent="0.2">
      <c r="B27" s="98"/>
      <c r="C27" s="113">
        <v>3115060</v>
      </c>
      <c r="D27" s="113">
        <v>708</v>
      </c>
      <c r="E27" s="93" t="s">
        <v>91</v>
      </c>
      <c r="F27" s="145">
        <v>3480440.35200543</v>
      </c>
      <c r="G27" s="115">
        <f>SUMIFS(VALES!E:E,VALES!B:B,D27)</f>
        <v>2</v>
      </c>
      <c r="H27" s="111">
        <f t="shared" si="1"/>
        <v>6960880.7040108601</v>
      </c>
      <c r="I27" s="105"/>
      <c r="J27" s="149"/>
      <c r="K27" s="91"/>
      <c r="L27" s="175"/>
      <c r="M27" s="174"/>
    </row>
    <row r="28" spans="2:16" x14ac:dyDescent="0.2">
      <c r="B28" s="98"/>
      <c r="C28" s="113">
        <v>1724400</v>
      </c>
      <c r="D28" s="113">
        <v>748</v>
      </c>
      <c r="E28" s="93" t="s">
        <v>92</v>
      </c>
      <c r="F28" s="145">
        <v>85855.650789150008</v>
      </c>
      <c r="G28" s="115">
        <f>SUMIFS(VALES!E:E,VALES!B:B,D28)</f>
        <v>3</v>
      </c>
      <c r="H28" s="111">
        <f t="shared" si="1"/>
        <v>257566.95236745002</v>
      </c>
      <c r="I28" s="105"/>
      <c r="J28" s="149"/>
      <c r="K28" s="91"/>
      <c r="L28" s="175"/>
      <c r="M28" s="174"/>
    </row>
    <row r="29" spans="2:16" ht="13.15" customHeight="1" x14ac:dyDescent="0.2">
      <c r="B29" s="98"/>
      <c r="C29" s="113">
        <v>3077070</v>
      </c>
      <c r="D29" s="113">
        <v>1571</v>
      </c>
      <c r="E29" s="93" t="s">
        <v>93</v>
      </c>
      <c r="F29" s="145">
        <v>1580725.9317821399</v>
      </c>
      <c r="G29" s="155">
        <v>1</v>
      </c>
      <c r="H29" s="111">
        <f t="shared" si="1"/>
        <v>1580725.9317821399</v>
      </c>
      <c r="I29" s="105"/>
      <c r="J29" s="149"/>
      <c r="K29" s="91"/>
      <c r="L29" s="173"/>
      <c r="M29" s="174"/>
    </row>
    <row r="30" spans="2:16" ht="13.15" customHeight="1" x14ac:dyDescent="0.2">
      <c r="B30" s="98"/>
      <c r="C30" s="113"/>
      <c r="D30" s="113">
        <v>902</v>
      </c>
      <c r="E30" s="93" t="s">
        <v>94</v>
      </c>
      <c r="F30" s="145">
        <v>1580725.9317821399</v>
      </c>
      <c r="G30" s="115">
        <v>3</v>
      </c>
      <c r="H30" s="111">
        <f t="shared" si="1"/>
        <v>4742177.7953464203</v>
      </c>
      <c r="I30" s="105"/>
      <c r="J30" s="149"/>
      <c r="K30" s="91"/>
      <c r="L30" s="175"/>
      <c r="M30" s="174"/>
    </row>
    <row r="31" spans="2:16" x14ac:dyDescent="0.2">
      <c r="B31" s="98"/>
      <c r="C31" s="112">
        <v>2286607</v>
      </c>
      <c r="D31" s="112">
        <v>2021</v>
      </c>
      <c r="E31" s="93" t="s">
        <v>95</v>
      </c>
      <c r="F31" s="145">
        <v>528220.83625937998</v>
      </c>
      <c r="G31" s="155">
        <f>SUMIFS(VALES!E:E,VALES!B:B,D31)</f>
        <v>1</v>
      </c>
      <c r="H31" s="111">
        <f t="shared" si="1"/>
        <v>528220.83625937998</v>
      </c>
      <c r="I31" s="105"/>
      <c r="J31" s="149"/>
      <c r="K31" s="91"/>
      <c r="L31" s="173"/>
      <c r="M31" s="174"/>
      <c r="N31" s="156"/>
      <c r="O31" s="156"/>
      <c r="P31" s="156"/>
    </row>
    <row r="32" spans="2:16" hidden="1" x14ac:dyDescent="0.2">
      <c r="B32" s="98"/>
      <c r="C32" s="112"/>
      <c r="D32" s="112">
        <v>2271</v>
      </c>
      <c r="E32" s="93" t="s">
        <v>96</v>
      </c>
      <c r="F32" s="145">
        <v>528220.83625937998</v>
      </c>
      <c r="G32" s="115">
        <f>SUMIFS(VALES!E:E,VALES!B:B,D32)</f>
        <v>0</v>
      </c>
      <c r="H32" s="111">
        <f t="shared" si="1"/>
        <v>0</v>
      </c>
      <c r="I32" s="105"/>
      <c r="J32" s="149"/>
      <c r="K32" s="91"/>
      <c r="L32" s="175"/>
      <c r="M32" s="174"/>
      <c r="N32" s="150"/>
      <c r="O32" s="150"/>
      <c r="P32" s="150"/>
    </row>
    <row r="33" spans="2:18" hidden="1" x14ac:dyDescent="0.2">
      <c r="B33" s="98"/>
      <c r="C33" s="112">
        <v>3077088</v>
      </c>
      <c r="D33" s="112">
        <v>1415</v>
      </c>
      <c r="E33" s="93" t="s">
        <v>97</v>
      </c>
      <c r="F33" s="145">
        <v>795513.32079416991</v>
      </c>
      <c r="G33" s="115">
        <f>SUMIFS(VALES!E:E,VALES!B:B,D33)</f>
        <v>0</v>
      </c>
      <c r="H33" s="111">
        <f t="shared" si="1"/>
        <v>0</v>
      </c>
      <c r="I33" s="105"/>
      <c r="J33" s="149"/>
      <c r="K33" s="91"/>
      <c r="L33" s="175"/>
      <c r="M33" s="174"/>
    </row>
    <row r="34" spans="2:18" hidden="1" x14ac:dyDescent="0.2">
      <c r="B34" s="98"/>
      <c r="C34" s="112"/>
      <c r="D34" s="112">
        <v>2105</v>
      </c>
      <c r="E34" s="93" t="s">
        <v>98</v>
      </c>
      <c r="F34" s="145">
        <v>795513.32079416991</v>
      </c>
      <c r="G34" s="115">
        <f>SUMIFS(VALES!E:E,VALES!B:B,D34)</f>
        <v>0</v>
      </c>
      <c r="H34" s="111">
        <f t="shared" si="1"/>
        <v>0</v>
      </c>
      <c r="I34" s="105"/>
      <c r="J34" s="149"/>
      <c r="K34" s="91"/>
      <c r="L34" s="175"/>
      <c r="M34" s="174"/>
    </row>
    <row r="35" spans="2:18" hidden="1" x14ac:dyDescent="0.2">
      <c r="B35" s="98"/>
      <c r="C35" s="112"/>
      <c r="D35" s="112">
        <v>1045</v>
      </c>
      <c r="E35" s="93" t="s">
        <v>99</v>
      </c>
      <c r="F35" s="145">
        <v>795513.32079416991</v>
      </c>
      <c r="G35" s="155">
        <f>SUMIFS(VALES!E:E,VALES!B:B,D35)</f>
        <v>0</v>
      </c>
      <c r="H35" s="111">
        <f t="shared" si="1"/>
        <v>0</v>
      </c>
      <c r="I35" s="105"/>
      <c r="J35" s="149"/>
      <c r="K35" s="91"/>
      <c r="L35" s="173"/>
      <c r="M35" s="174"/>
    </row>
    <row r="36" spans="2:18" x14ac:dyDescent="0.2">
      <c r="B36" s="98"/>
      <c r="C36" s="112">
        <v>3564911</v>
      </c>
      <c r="D36" s="112">
        <v>1000</v>
      </c>
      <c r="E36" s="93" t="s">
        <v>100</v>
      </c>
      <c r="F36" s="145">
        <v>620063.3645632799</v>
      </c>
      <c r="G36" s="155">
        <f>SUMIFS(VALES!E:E,VALES!B:B,D36)</f>
        <v>3</v>
      </c>
      <c r="H36" s="111">
        <f t="shared" si="1"/>
        <v>1860190.0936898398</v>
      </c>
      <c r="I36" s="105"/>
      <c r="J36" s="149"/>
      <c r="K36" s="91"/>
      <c r="L36" s="173"/>
      <c r="M36" s="174"/>
      <c r="N36" s="157"/>
      <c r="O36" s="157"/>
      <c r="P36" s="157"/>
      <c r="Q36" s="157"/>
      <c r="R36" s="157"/>
    </row>
    <row r="37" spans="2:18" hidden="1" x14ac:dyDescent="0.2">
      <c r="B37" s="98"/>
      <c r="C37" s="112"/>
      <c r="D37" s="112">
        <v>2171</v>
      </c>
      <c r="E37" s="93" t="s">
        <v>101</v>
      </c>
      <c r="F37" s="145">
        <v>620063.3645632799</v>
      </c>
      <c r="G37" s="115">
        <f>SUMIFS(VALES!E:E,VALES!B:B,D37)</f>
        <v>0</v>
      </c>
      <c r="H37" s="111">
        <f t="shared" si="1"/>
        <v>0</v>
      </c>
      <c r="I37" s="105"/>
      <c r="J37" s="149"/>
      <c r="K37" s="91"/>
      <c r="L37" s="175"/>
      <c r="M37" s="174"/>
      <c r="N37" s="151"/>
      <c r="O37" s="151"/>
      <c r="P37" s="151"/>
      <c r="Q37" s="151"/>
      <c r="R37" s="151"/>
    </row>
    <row r="38" spans="2:18" x14ac:dyDescent="0.2">
      <c r="B38" s="98"/>
      <c r="C38" s="113">
        <v>3077047</v>
      </c>
      <c r="D38" s="113">
        <v>766</v>
      </c>
      <c r="E38" s="93" t="s">
        <v>102</v>
      </c>
      <c r="F38" s="145">
        <v>4032235.8170028003</v>
      </c>
      <c r="G38" s="115">
        <f>SUMIFS(VALES!E:E,VALES!B:B,D38)</f>
        <v>1</v>
      </c>
      <c r="H38" s="111">
        <f t="shared" si="1"/>
        <v>4032235.8170028003</v>
      </c>
      <c r="I38" s="105"/>
      <c r="J38" s="149"/>
      <c r="K38" s="91"/>
      <c r="L38" s="175"/>
      <c r="M38" s="174"/>
    </row>
    <row r="39" spans="2:18" x14ac:dyDescent="0.2">
      <c r="B39" s="98"/>
      <c r="C39" s="113">
        <v>3694189</v>
      </c>
      <c r="D39" s="113">
        <v>3750</v>
      </c>
      <c r="E39" s="93" t="s">
        <v>259</v>
      </c>
      <c r="F39" s="145">
        <v>1902316.9350150898</v>
      </c>
      <c r="G39" s="155">
        <v>2</v>
      </c>
      <c r="H39" s="111">
        <f t="shared" si="1"/>
        <v>3804633.8700301796</v>
      </c>
      <c r="I39" s="105"/>
      <c r="J39" s="149"/>
      <c r="K39" s="91"/>
      <c r="L39" s="173"/>
      <c r="M39" s="174"/>
    </row>
    <row r="40" spans="2:18" x14ac:dyDescent="0.2">
      <c r="B40" s="98"/>
      <c r="C40" s="113"/>
      <c r="D40" s="113">
        <v>2203</v>
      </c>
      <c r="E40" s="93" t="s">
        <v>187</v>
      </c>
      <c r="F40" s="145">
        <v>1902316.9350150898</v>
      </c>
      <c r="G40" s="115">
        <v>1</v>
      </c>
      <c r="H40" s="111">
        <f t="shared" si="1"/>
        <v>1902316.9350150898</v>
      </c>
      <c r="I40" s="105"/>
      <c r="J40" s="149"/>
      <c r="K40" s="91"/>
      <c r="L40" s="175"/>
      <c r="M40" s="174"/>
    </row>
    <row r="41" spans="2:18" hidden="1" x14ac:dyDescent="0.2">
      <c r="B41" s="98"/>
      <c r="C41" s="113">
        <v>2350684</v>
      </c>
      <c r="D41" s="113">
        <v>960</v>
      </c>
      <c r="E41" s="93" t="s">
        <v>105</v>
      </c>
      <c r="F41" s="145">
        <v>687762.64745199005</v>
      </c>
      <c r="G41" s="115">
        <f>SUMIFS(VALES!E:E,VALES!B:B,D41)</f>
        <v>0</v>
      </c>
      <c r="H41" s="111">
        <f t="shared" si="1"/>
        <v>0</v>
      </c>
      <c r="I41" s="105"/>
      <c r="J41" s="149"/>
      <c r="K41" s="91"/>
      <c r="L41" s="175"/>
      <c r="M41" s="174"/>
    </row>
    <row r="42" spans="2:18" hidden="1" x14ac:dyDescent="0.2">
      <c r="B42" s="98"/>
      <c r="C42" s="113"/>
      <c r="D42" s="113">
        <v>2190</v>
      </c>
      <c r="E42" s="93" t="s">
        <v>106</v>
      </c>
      <c r="F42" s="145">
        <v>687762.64745199005</v>
      </c>
      <c r="G42" s="115">
        <f>SUMIFS(VALES!E:E,VALES!B:B,D42)</f>
        <v>0</v>
      </c>
      <c r="H42" s="111">
        <f t="shared" si="1"/>
        <v>0</v>
      </c>
      <c r="I42" s="105"/>
      <c r="J42" s="149"/>
      <c r="K42" s="91"/>
      <c r="L42" s="175"/>
      <c r="M42" s="174"/>
    </row>
    <row r="43" spans="2:18" x14ac:dyDescent="0.2">
      <c r="B43" s="98"/>
      <c r="C43" s="113">
        <v>1482140</v>
      </c>
      <c r="D43" s="113">
        <v>3079</v>
      </c>
      <c r="E43" s="93" t="s">
        <v>107</v>
      </c>
      <c r="F43" s="145">
        <v>938754.42274250998</v>
      </c>
      <c r="G43" s="155">
        <f>SUMIFS(VALES!E:E,VALES!B:B,D43)</f>
        <v>2</v>
      </c>
      <c r="H43" s="111">
        <f t="shared" si="1"/>
        <v>1877508.84548502</v>
      </c>
      <c r="I43" s="105"/>
      <c r="J43" s="149"/>
      <c r="K43" s="91"/>
      <c r="L43" s="173"/>
      <c r="M43" s="174"/>
    </row>
    <row r="44" spans="2:18" hidden="1" x14ac:dyDescent="0.2">
      <c r="B44" s="98"/>
      <c r="C44" s="113"/>
      <c r="D44" s="113">
        <v>2258</v>
      </c>
      <c r="E44" s="93" t="s">
        <v>108</v>
      </c>
      <c r="F44" s="145">
        <v>938754.42274250998</v>
      </c>
      <c r="G44" s="115">
        <f>SUMIFS(VALES!E:E,VALES!B:B,D44)</f>
        <v>0</v>
      </c>
      <c r="H44" s="111">
        <f t="shared" si="1"/>
        <v>0</v>
      </c>
      <c r="I44" s="105"/>
      <c r="J44" s="149"/>
      <c r="K44" s="91"/>
      <c r="L44" s="175"/>
      <c r="M44" s="174"/>
    </row>
    <row r="45" spans="2:18" hidden="1" x14ac:dyDescent="0.2">
      <c r="B45" s="98"/>
      <c r="C45" s="113"/>
      <c r="D45" s="113">
        <v>2288</v>
      </c>
      <c r="E45" s="93" t="s">
        <v>109</v>
      </c>
      <c r="F45" s="145">
        <v>938754.42274250998</v>
      </c>
      <c r="G45" s="115">
        <f>SUMIFS(VALES!E:E,VALES!B:B,D45)</f>
        <v>0</v>
      </c>
      <c r="H45" s="111">
        <f t="shared" si="1"/>
        <v>0</v>
      </c>
      <c r="I45" s="105"/>
      <c r="J45" s="149"/>
      <c r="K45" s="91"/>
      <c r="L45" s="175"/>
      <c r="M45" s="174"/>
    </row>
    <row r="46" spans="2:18" hidden="1" x14ac:dyDescent="0.2">
      <c r="B46" s="98"/>
      <c r="C46" s="113">
        <v>2286631</v>
      </c>
      <c r="D46" s="113">
        <v>2046</v>
      </c>
      <c r="E46" s="93" t="s">
        <v>110</v>
      </c>
      <c r="F46" s="145">
        <v>1085857.7441213701</v>
      </c>
      <c r="G46" s="115">
        <f>SUMIFS(VALES!E:E,VALES!B:B,D46)</f>
        <v>0</v>
      </c>
      <c r="H46" s="111">
        <f t="shared" si="1"/>
        <v>0</v>
      </c>
      <c r="I46" s="105"/>
      <c r="J46" s="149"/>
      <c r="K46" s="91"/>
      <c r="L46" s="175"/>
      <c r="M46" s="174"/>
    </row>
    <row r="47" spans="2:18" hidden="1" x14ac:dyDescent="0.2">
      <c r="B47" s="98"/>
      <c r="C47" s="113"/>
      <c r="D47" s="113">
        <v>716</v>
      </c>
      <c r="E47" s="93" t="s">
        <v>111</v>
      </c>
      <c r="F47" s="145">
        <v>1085857.7441213701</v>
      </c>
      <c r="G47" s="115">
        <f>SUMIFS(VALES!E:E,VALES!B:B,D47)</f>
        <v>0</v>
      </c>
      <c r="H47" s="111">
        <f t="shared" si="1"/>
        <v>0</v>
      </c>
      <c r="I47" s="105"/>
      <c r="J47" s="149"/>
      <c r="K47" s="91"/>
      <c r="L47" s="175"/>
      <c r="M47" s="174"/>
    </row>
    <row r="48" spans="2:18" hidden="1" x14ac:dyDescent="0.2">
      <c r="B48" s="98"/>
      <c r="C48" s="113"/>
      <c r="D48" s="113">
        <v>2325</v>
      </c>
      <c r="E48" s="93" t="s">
        <v>112</v>
      </c>
      <c r="F48" s="145">
        <v>1085857.7441213701</v>
      </c>
      <c r="G48" s="115">
        <f>SUMIFS(VALES!E:E,VALES!B:B,D48)</f>
        <v>0</v>
      </c>
      <c r="H48" s="111">
        <f t="shared" si="1"/>
        <v>0</v>
      </c>
      <c r="I48" s="105"/>
      <c r="J48" s="149"/>
      <c r="K48" s="91"/>
      <c r="L48" s="175"/>
      <c r="M48" s="174"/>
    </row>
    <row r="49" spans="2:13" x14ac:dyDescent="0.2">
      <c r="B49" s="98"/>
      <c r="C49" s="113">
        <v>2989325</v>
      </c>
      <c r="D49" s="113">
        <v>388</v>
      </c>
      <c r="E49" s="93" t="s">
        <v>113</v>
      </c>
      <c r="F49" s="145">
        <v>891703.57969143009</v>
      </c>
      <c r="G49" s="115">
        <f>SUMIFS(VALES!E:E,VALES!B:B,D49)</f>
        <v>1</v>
      </c>
      <c r="H49" s="111">
        <f t="shared" si="1"/>
        <v>891703.57969143009</v>
      </c>
      <c r="I49" s="105"/>
      <c r="J49" s="149"/>
      <c r="K49" s="91"/>
      <c r="L49" s="175"/>
      <c r="M49" s="174"/>
    </row>
    <row r="50" spans="2:13" x14ac:dyDescent="0.2">
      <c r="B50" s="98"/>
      <c r="C50" s="113">
        <v>3115011</v>
      </c>
      <c r="D50" s="113">
        <v>730</v>
      </c>
      <c r="E50" s="93" t="s">
        <v>114</v>
      </c>
      <c r="F50" s="145">
        <v>1094278.73841198</v>
      </c>
      <c r="G50" s="155">
        <f>SUMIFS(VALES!E:E,VALES!B:B,D50)</f>
        <v>1</v>
      </c>
      <c r="H50" s="111">
        <f t="shared" si="1"/>
        <v>1094278.73841198</v>
      </c>
      <c r="I50" s="105"/>
      <c r="J50" s="149"/>
      <c r="K50" s="91"/>
      <c r="L50" s="173"/>
      <c r="M50" s="174"/>
    </row>
    <row r="51" spans="2:13" hidden="1" x14ac:dyDescent="0.2">
      <c r="B51" s="98"/>
      <c r="C51" s="113"/>
      <c r="D51" s="113">
        <v>718</v>
      </c>
      <c r="E51" s="93" t="s">
        <v>115</v>
      </c>
      <c r="F51" s="145">
        <v>1030127.8422877201</v>
      </c>
      <c r="G51" s="115">
        <f>SUMIFS(VALES!E:E,VALES!B:B,D51)</f>
        <v>0</v>
      </c>
      <c r="H51" s="111">
        <f t="shared" si="1"/>
        <v>0</v>
      </c>
      <c r="I51" s="105"/>
      <c r="J51" s="149"/>
      <c r="K51" s="91"/>
      <c r="L51" s="175"/>
      <c r="M51" s="174"/>
    </row>
    <row r="52" spans="2:13" hidden="1" x14ac:dyDescent="0.2">
      <c r="B52" s="98"/>
      <c r="C52" s="113"/>
      <c r="D52" s="113">
        <v>2261</v>
      </c>
      <c r="E52" s="93" t="s">
        <v>116</v>
      </c>
      <c r="F52" s="145">
        <v>1030127.8422877201</v>
      </c>
      <c r="G52" s="115">
        <f>SUMIFS(VALES!E:E,VALES!B:B,D52)</f>
        <v>0</v>
      </c>
      <c r="H52" s="111">
        <f t="shared" si="1"/>
        <v>0</v>
      </c>
      <c r="I52" s="105"/>
      <c r="J52" s="149"/>
      <c r="K52" s="91"/>
      <c r="L52" s="175"/>
      <c r="M52" s="174"/>
    </row>
    <row r="53" spans="2:13" hidden="1" x14ac:dyDescent="0.2">
      <c r="B53" s="98"/>
      <c r="C53" s="113">
        <v>2286623</v>
      </c>
      <c r="D53" s="113">
        <v>2103</v>
      </c>
      <c r="E53" s="93" t="s">
        <v>117</v>
      </c>
      <c r="F53" s="145">
        <v>1030127.8422877201</v>
      </c>
      <c r="G53" s="115">
        <f>SUMIFS(VALES!E:E,VALES!B:B,D53)</f>
        <v>0</v>
      </c>
      <c r="H53" s="111">
        <f t="shared" si="1"/>
        <v>0</v>
      </c>
      <c r="I53" s="105"/>
      <c r="J53" s="149"/>
      <c r="K53" s="91"/>
      <c r="L53" s="175"/>
      <c r="M53" s="174"/>
    </row>
    <row r="54" spans="2:13" x14ac:dyDescent="0.2">
      <c r="B54" s="98"/>
      <c r="C54" s="114">
        <v>2036929</v>
      </c>
      <c r="D54" s="114">
        <v>3080</v>
      </c>
      <c r="E54" s="93" t="s">
        <v>118</v>
      </c>
      <c r="F54" s="145">
        <v>938754.42274250998</v>
      </c>
      <c r="G54" s="155">
        <f>SUMIFS(VALES!E:E,VALES!B:B,D54)</f>
        <v>8</v>
      </c>
      <c r="H54" s="111">
        <f t="shared" si="1"/>
        <v>7510035.3819400799</v>
      </c>
      <c r="I54" s="105"/>
      <c r="J54" s="149"/>
      <c r="K54" s="91"/>
      <c r="L54" s="173"/>
      <c r="M54" s="174"/>
    </row>
    <row r="55" spans="2:13" hidden="1" x14ac:dyDescent="0.2">
      <c r="B55" s="98"/>
      <c r="C55" s="114"/>
      <c r="D55" s="114">
        <v>2065</v>
      </c>
      <c r="E55" s="93" t="s">
        <v>119</v>
      </c>
      <c r="F55" s="145">
        <v>938754.42274250998</v>
      </c>
      <c r="G55" s="115">
        <f>SUMIFS(VALES!E:E,VALES!B:B,D55)</f>
        <v>0</v>
      </c>
      <c r="H55" s="111">
        <f t="shared" si="1"/>
        <v>0</v>
      </c>
      <c r="I55" s="105"/>
      <c r="J55" s="149"/>
      <c r="K55" s="91"/>
      <c r="L55" s="175"/>
      <c r="M55" s="174"/>
    </row>
    <row r="56" spans="2:13" hidden="1" x14ac:dyDescent="0.2">
      <c r="B56" s="98"/>
      <c r="C56" s="114"/>
      <c r="D56" s="114">
        <v>714</v>
      </c>
      <c r="E56" s="93" t="s">
        <v>120</v>
      </c>
      <c r="F56" s="145">
        <v>938754.42274250998</v>
      </c>
      <c r="G56" s="115">
        <f>SUMIFS(VALES!E:E,VALES!B:B,D56)</f>
        <v>0</v>
      </c>
      <c r="H56" s="111">
        <f t="shared" si="1"/>
        <v>0</v>
      </c>
      <c r="I56" s="105"/>
      <c r="J56" s="149"/>
      <c r="K56" s="91"/>
      <c r="L56" s="175"/>
      <c r="M56" s="174"/>
    </row>
    <row r="57" spans="2:13" hidden="1" x14ac:dyDescent="0.2">
      <c r="B57" s="98"/>
      <c r="C57" s="114"/>
      <c r="D57" s="114">
        <v>2276</v>
      </c>
      <c r="E57" s="93" t="s">
        <v>121</v>
      </c>
      <c r="F57" s="145">
        <v>938754.42274250998</v>
      </c>
      <c r="G57" s="115">
        <f>SUMIFS(VALES!E:E,VALES!B:B,D57)</f>
        <v>0</v>
      </c>
      <c r="H57" s="111">
        <f t="shared" si="1"/>
        <v>0</v>
      </c>
      <c r="I57" s="105"/>
      <c r="J57" s="149"/>
      <c r="K57" s="91"/>
      <c r="L57" s="175"/>
      <c r="M57" s="174"/>
    </row>
    <row r="58" spans="2:13" hidden="1" x14ac:dyDescent="0.2">
      <c r="B58" s="98"/>
      <c r="C58" s="113">
        <v>2838969</v>
      </c>
      <c r="D58" s="113">
        <v>709</v>
      </c>
      <c r="E58" s="93" t="s">
        <v>122</v>
      </c>
      <c r="F58" s="145">
        <v>1741579.93530675</v>
      </c>
      <c r="G58" s="115">
        <f>SUMIFS(VALES!E:E,VALES!B:B,D58)</f>
        <v>0</v>
      </c>
      <c r="H58" s="111">
        <f t="shared" si="1"/>
        <v>0</v>
      </c>
      <c r="I58" s="105"/>
      <c r="J58" s="149"/>
      <c r="K58" s="91"/>
      <c r="L58" s="175"/>
      <c r="M58" s="174"/>
    </row>
    <row r="59" spans="2:13" x14ac:dyDescent="0.2">
      <c r="B59" s="98"/>
      <c r="C59" s="113">
        <v>1482231</v>
      </c>
      <c r="D59" s="113">
        <v>739</v>
      </c>
      <c r="E59" s="93" t="s">
        <v>123</v>
      </c>
      <c r="F59" s="145">
        <v>55644.609332070009</v>
      </c>
      <c r="G59" s="155">
        <f>SUMIFS(VALES!E:E,VALES!B:B,D59)</f>
        <v>7</v>
      </c>
      <c r="H59" s="111">
        <f t="shared" si="1"/>
        <v>389512.26532449009</v>
      </c>
      <c r="I59" s="105"/>
      <c r="J59" s="149"/>
      <c r="K59" s="91"/>
      <c r="L59" s="173"/>
      <c r="M59" s="174"/>
    </row>
    <row r="60" spans="2:13" hidden="1" x14ac:dyDescent="0.2">
      <c r="B60" s="98"/>
      <c r="C60" s="113"/>
      <c r="D60" s="113">
        <v>2080</v>
      </c>
      <c r="E60" s="93" t="s">
        <v>124</v>
      </c>
      <c r="F60" s="145">
        <v>55644.609332070009</v>
      </c>
      <c r="G60" s="115">
        <f>SUMIFS(VALES!E:E,VALES!B:B,D60)</f>
        <v>0</v>
      </c>
      <c r="H60" s="111">
        <f t="shared" si="1"/>
        <v>0</v>
      </c>
      <c r="I60" s="105"/>
      <c r="J60" s="149"/>
      <c r="K60" s="91"/>
      <c r="L60" s="175"/>
      <c r="M60" s="174"/>
    </row>
    <row r="61" spans="2:13" hidden="1" x14ac:dyDescent="0.2">
      <c r="B61" s="98"/>
      <c r="C61" s="113">
        <v>1724335</v>
      </c>
      <c r="D61" s="113">
        <v>387</v>
      </c>
      <c r="E61" s="93" t="s">
        <v>125</v>
      </c>
      <c r="F61" s="145">
        <v>770992.82008352992</v>
      </c>
      <c r="G61" s="115">
        <f>SUMIFS(VALES!E:E,VALES!B:B,D61)</f>
        <v>0</v>
      </c>
      <c r="H61" s="111">
        <f t="shared" si="1"/>
        <v>0</v>
      </c>
      <c r="I61" s="105"/>
      <c r="J61" s="149"/>
      <c r="K61" s="91"/>
      <c r="L61" s="175"/>
      <c r="M61" s="174"/>
    </row>
    <row r="62" spans="2:13" hidden="1" x14ac:dyDescent="0.2">
      <c r="B62" s="98"/>
      <c r="C62" s="113">
        <v>3115250</v>
      </c>
      <c r="D62" s="113">
        <v>696</v>
      </c>
      <c r="E62" s="93" t="s">
        <v>126</v>
      </c>
      <c r="F62" s="145">
        <v>4185946.02677328</v>
      </c>
      <c r="G62" s="115">
        <f>SUMIFS(VALES!E:E,VALES!B:B,D62)</f>
        <v>0</v>
      </c>
      <c r="H62" s="111">
        <f t="shared" si="1"/>
        <v>0</v>
      </c>
      <c r="I62" s="105"/>
      <c r="J62" s="149"/>
      <c r="K62" s="91"/>
      <c r="L62" s="175"/>
      <c r="M62" s="174"/>
    </row>
    <row r="63" spans="2:13" hidden="1" x14ac:dyDescent="0.2">
      <c r="B63" s="98"/>
      <c r="C63" s="113">
        <v>2038487</v>
      </c>
      <c r="D63" s="113">
        <v>2064</v>
      </c>
      <c r="E63" s="93" t="s">
        <v>127</v>
      </c>
      <c r="F63" s="145">
        <v>428188.04081658</v>
      </c>
      <c r="G63" s="155">
        <f>SUMIFS(VALES!E:E,VALES!B:B,D63)</f>
        <v>0</v>
      </c>
      <c r="H63" s="111">
        <f t="shared" si="1"/>
        <v>0</v>
      </c>
      <c r="I63" s="105"/>
      <c r="J63" s="149"/>
      <c r="K63" s="91"/>
      <c r="L63" s="173"/>
      <c r="M63" s="174"/>
    </row>
    <row r="64" spans="2:13" hidden="1" x14ac:dyDescent="0.2">
      <c r="B64" s="98"/>
      <c r="C64" s="113">
        <v>3114873</v>
      </c>
      <c r="D64" s="113">
        <v>784</v>
      </c>
      <c r="E64" s="93" t="s">
        <v>128</v>
      </c>
      <c r="F64" s="145">
        <v>3907644.2485730103</v>
      </c>
      <c r="G64" s="155">
        <f>SUMIFS(VALES!E:E,VALES!B:B,D64)</f>
        <v>0</v>
      </c>
      <c r="H64" s="111">
        <f t="shared" si="1"/>
        <v>0</v>
      </c>
      <c r="I64" s="105"/>
      <c r="J64" s="149"/>
      <c r="K64" s="91"/>
      <c r="L64" s="173"/>
      <c r="M64" s="174"/>
    </row>
    <row r="65" spans="2:13" x14ac:dyDescent="0.2">
      <c r="B65" s="98"/>
      <c r="C65" s="113">
        <v>2989341</v>
      </c>
      <c r="D65" s="113">
        <v>753</v>
      </c>
      <c r="E65" s="93" t="s">
        <v>129</v>
      </c>
      <c r="F65" s="145">
        <v>36462.544425449996</v>
      </c>
      <c r="G65" s="155">
        <f>SUMIFS(VALES!E:E,VALES!B:B,D65)</f>
        <v>1</v>
      </c>
      <c r="H65" s="111">
        <f t="shared" si="1"/>
        <v>36462.544425449996</v>
      </c>
      <c r="I65" s="105"/>
      <c r="J65" s="149"/>
      <c r="K65" s="91"/>
      <c r="L65" s="173"/>
      <c r="M65" s="174"/>
    </row>
    <row r="66" spans="2:13" hidden="1" x14ac:dyDescent="0.2">
      <c r="B66" s="98"/>
      <c r="C66" s="113"/>
      <c r="D66" s="113">
        <v>1054</v>
      </c>
      <c r="E66" s="93" t="s">
        <v>130</v>
      </c>
      <c r="F66" s="111">
        <v>53888.038929156792</v>
      </c>
      <c r="G66" s="115">
        <f>SUMIFS(VALES!E:E,VALES!B:B,D66)</f>
        <v>0</v>
      </c>
      <c r="H66" s="111">
        <f t="shared" si="1"/>
        <v>0</v>
      </c>
      <c r="I66" s="105"/>
      <c r="J66" s="149"/>
      <c r="K66" s="91"/>
      <c r="L66" s="175"/>
      <c r="M66" s="174"/>
    </row>
    <row r="67" spans="2:13" hidden="1" x14ac:dyDescent="0.2">
      <c r="B67" s="98"/>
      <c r="C67" s="113">
        <v>3115078</v>
      </c>
      <c r="D67" s="113">
        <v>917</v>
      </c>
      <c r="E67" s="93" t="s">
        <v>131</v>
      </c>
      <c r="F67" s="145">
        <v>1891743.9452999998</v>
      </c>
      <c r="G67" s="115">
        <f>SUMIFS(VALES!E:E,VALES!B:B,D67)</f>
        <v>0</v>
      </c>
      <c r="H67" s="111">
        <f t="shared" si="1"/>
        <v>0</v>
      </c>
      <c r="I67" s="105"/>
      <c r="J67" s="149"/>
      <c r="K67" s="91"/>
      <c r="L67" s="175"/>
      <c r="M67" s="174"/>
    </row>
    <row r="68" spans="2:13" x14ac:dyDescent="0.2">
      <c r="B68" s="98"/>
      <c r="C68" s="112">
        <v>2339562</v>
      </c>
      <c r="D68" s="112">
        <v>811</v>
      </c>
      <c r="E68" s="93" t="s">
        <v>132</v>
      </c>
      <c r="F68" s="145">
        <v>491312.14644104999</v>
      </c>
      <c r="G68" s="115">
        <f>SUMIFS(VALES!E:E,VALES!B:B,D68)</f>
        <v>1</v>
      </c>
      <c r="H68" s="111">
        <f t="shared" si="1"/>
        <v>491312.14644104999</v>
      </c>
      <c r="I68" s="105"/>
      <c r="J68" s="149"/>
      <c r="K68" s="91"/>
      <c r="L68" s="175"/>
      <c r="M68" s="174"/>
    </row>
    <row r="69" spans="2:13" hidden="1" x14ac:dyDescent="0.2">
      <c r="B69" s="98"/>
      <c r="C69" s="112">
        <v>2989366</v>
      </c>
      <c r="D69" s="112">
        <v>713</v>
      </c>
      <c r="E69" s="93" t="s">
        <v>133</v>
      </c>
      <c r="F69" s="111">
        <v>4941752.0137585718</v>
      </c>
      <c r="G69" s="115">
        <f>SUMIFS(VALES!E:E,VALES!B:B,D69)</f>
        <v>0</v>
      </c>
      <c r="H69" s="111">
        <f t="shared" si="1"/>
        <v>0</v>
      </c>
      <c r="I69" s="105"/>
      <c r="J69" s="149"/>
      <c r="K69" s="91"/>
      <c r="L69" s="175"/>
      <c r="M69" s="174"/>
    </row>
    <row r="70" spans="2:13" hidden="1" x14ac:dyDescent="0.2">
      <c r="B70" s="98"/>
      <c r="C70" s="112">
        <v>1482249</v>
      </c>
      <c r="D70" s="112">
        <v>741</v>
      </c>
      <c r="E70" s="93" t="s">
        <v>134</v>
      </c>
      <c r="F70" s="145">
        <v>59960.628610739994</v>
      </c>
      <c r="G70" s="115">
        <f>SUMIFS(VALES!E:E,VALES!B:B,D70)</f>
        <v>0</v>
      </c>
      <c r="H70" s="111">
        <f t="shared" si="1"/>
        <v>0</v>
      </c>
      <c r="I70" s="105"/>
      <c r="J70" s="149"/>
      <c r="K70" s="91"/>
      <c r="L70" s="175"/>
      <c r="M70" s="174"/>
    </row>
    <row r="71" spans="2:13" hidden="1" x14ac:dyDescent="0.2">
      <c r="B71" s="98"/>
      <c r="C71" s="112"/>
      <c r="D71" s="112">
        <v>2093</v>
      </c>
      <c r="E71" s="93" t="s">
        <v>135</v>
      </c>
      <c r="F71" s="111">
        <v>77174.668671823005</v>
      </c>
      <c r="G71" s="115">
        <f>SUMIFS(VALES!E:E,VALES!B:B,D71)</f>
        <v>0</v>
      </c>
      <c r="H71" s="111">
        <f t="shared" si="1"/>
        <v>0</v>
      </c>
      <c r="I71" s="105"/>
      <c r="J71" s="149"/>
      <c r="K71" s="91"/>
      <c r="L71" s="175"/>
      <c r="M71" s="174"/>
    </row>
    <row r="72" spans="2:13" x14ac:dyDescent="0.2">
      <c r="B72" s="98"/>
      <c r="C72" s="112">
        <v>2037307</v>
      </c>
      <c r="D72" s="112">
        <v>724</v>
      </c>
      <c r="E72" s="93" t="s">
        <v>136</v>
      </c>
      <c r="F72" s="145">
        <v>395140.47693515994</v>
      </c>
      <c r="G72" s="155">
        <f>SUMIFS(VALES!E:E,VALES!B:B,D72)</f>
        <v>2</v>
      </c>
      <c r="H72" s="111">
        <f t="shared" si="1"/>
        <v>790280.95387031988</v>
      </c>
      <c r="I72" s="105"/>
      <c r="J72" s="149"/>
      <c r="K72" s="91"/>
      <c r="L72" s="173"/>
      <c r="M72" s="174"/>
    </row>
    <row r="73" spans="2:13" hidden="1" x14ac:dyDescent="0.2">
      <c r="B73" s="98"/>
      <c r="C73" s="112"/>
      <c r="D73" s="112">
        <v>843</v>
      </c>
      <c r="E73" s="93" t="s">
        <v>137</v>
      </c>
      <c r="F73" s="145">
        <v>395140.47693515994</v>
      </c>
      <c r="G73" s="115">
        <f>SUMIFS(VALES!E:E,VALES!B:B,D73)</f>
        <v>0</v>
      </c>
      <c r="H73" s="111">
        <f t="shared" si="1"/>
        <v>0</v>
      </c>
      <c r="I73" s="105"/>
      <c r="J73" s="149"/>
      <c r="K73" s="91"/>
      <c r="L73" s="175"/>
      <c r="M73" s="174"/>
    </row>
    <row r="74" spans="2:13" hidden="1" x14ac:dyDescent="0.2">
      <c r="B74" s="98"/>
      <c r="C74" s="112"/>
      <c r="D74" s="112">
        <v>928</v>
      </c>
      <c r="E74" s="93" t="s">
        <v>138</v>
      </c>
      <c r="F74" s="111">
        <v>425835.82495613716</v>
      </c>
      <c r="G74" s="115">
        <f>SUMIFS(VALES!E:E,VALES!B:B,D74)</f>
        <v>0</v>
      </c>
      <c r="H74" s="111">
        <f t="shared" si="1"/>
        <v>0</v>
      </c>
      <c r="I74" s="105"/>
      <c r="J74" s="149"/>
      <c r="K74" s="91"/>
      <c r="L74" s="175"/>
      <c r="M74" s="174"/>
    </row>
    <row r="75" spans="2:13" hidden="1" x14ac:dyDescent="0.2">
      <c r="B75" s="98"/>
      <c r="C75" s="113">
        <v>3564903</v>
      </c>
      <c r="D75" s="113"/>
      <c r="E75" s="93" t="s">
        <v>139</v>
      </c>
      <c r="F75" s="145">
        <v>428188.04081658</v>
      </c>
      <c r="G75" s="115">
        <f>SUMIFS(VALES!E:E,VALES!B:B,D75)</f>
        <v>0</v>
      </c>
      <c r="H75" s="111">
        <f t="shared" si="1"/>
        <v>0</v>
      </c>
      <c r="I75" s="105"/>
      <c r="J75" s="149"/>
      <c r="K75" s="91"/>
      <c r="L75" s="175"/>
      <c r="M75" s="174"/>
    </row>
    <row r="76" spans="2:13" hidden="1" x14ac:dyDescent="0.2">
      <c r="B76" s="98"/>
      <c r="C76" s="113"/>
      <c r="D76" s="113">
        <v>2240</v>
      </c>
      <c r="E76" s="93" t="s">
        <v>140</v>
      </c>
      <c r="F76" s="111">
        <v>505124.92519860587</v>
      </c>
      <c r="G76" s="115">
        <f>SUMIFS(VALES!E:E,VALES!B:B,D76)</f>
        <v>0</v>
      </c>
      <c r="H76" s="111">
        <f t="shared" si="1"/>
        <v>0</v>
      </c>
      <c r="I76" s="105"/>
      <c r="J76" s="149"/>
      <c r="K76" s="91"/>
      <c r="L76" s="175"/>
      <c r="M76" s="174"/>
    </row>
    <row r="77" spans="2:13" hidden="1" x14ac:dyDescent="0.2">
      <c r="B77" s="98"/>
      <c r="C77" s="113">
        <v>1482215</v>
      </c>
      <c r="D77" s="113">
        <v>1806</v>
      </c>
      <c r="E77" s="93" t="s">
        <v>141</v>
      </c>
      <c r="F77" s="145">
        <v>33739.745336550004</v>
      </c>
      <c r="G77" s="155">
        <f>SUMIFS(VALES!E:E,VALES!B:B,D77)</f>
        <v>0</v>
      </c>
      <c r="H77" s="111">
        <f t="shared" si="1"/>
        <v>0</v>
      </c>
      <c r="I77" s="105"/>
      <c r="J77" s="149"/>
      <c r="K77" s="91"/>
      <c r="L77" s="173"/>
      <c r="M77" s="174"/>
    </row>
    <row r="78" spans="2:13" hidden="1" x14ac:dyDescent="0.2">
      <c r="B78" s="98"/>
      <c r="C78" s="113"/>
      <c r="D78" s="113">
        <v>2055</v>
      </c>
      <c r="E78" s="93" t="s">
        <v>141</v>
      </c>
      <c r="F78" s="145">
        <v>33739.745336550004</v>
      </c>
      <c r="G78" s="115">
        <f>SUMIFS(VALES!E:E,VALES!B:B,D78)</f>
        <v>0</v>
      </c>
      <c r="H78" s="111">
        <f t="shared" si="1"/>
        <v>0</v>
      </c>
      <c r="I78" s="105"/>
      <c r="J78" s="149"/>
      <c r="K78" s="91"/>
      <c r="L78" s="175"/>
      <c r="M78" s="174"/>
    </row>
    <row r="79" spans="2:13" x14ac:dyDescent="0.2">
      <c r="B79" s="98"/>
      <c r="C79" s="113">
        <v>1724368</v>
      </c>
      <c r="D79" s="113">
        <v>762</v>
      </c>
      <c r="E79" s="93" t="s">
        <v>142</v>
      </c>
      <c r="F79" s="145">
        <v>45944.227517760002</v>
      </c>
      <c r="G79" s="115">
        <f>SUMIFS(VALES!E:E,VALES!B:B,D79)</f>
        <v>1</v>
      </c>
      <c r="H79" s="111">
        <f t="shared" si="1"/>
        <v>45944.227517760002</v>
      </c>
      <c r="I79" s="105"/>
      <c r="J79" s="149"/>
      <c r="K79" s="91"/>
      <c r="L79" s="175"/>
      <c r="M79" s="174"/>
    </row>
    <row r="80" spans="2:13" hidden="1" x14ac:dyDescent="0.2">
      <c r="B80" s="98"/>
      <c r="C80" s="113"/>
      <c r="D80" s="113"/>
      <c r="E80" s="93" t="s">
        <v>143</v>
      </c>
      <c r="F80" s="111">
        <v>75621.105678174878</v>
      </c>
      <c r="G80" s="115">
        <f>SUMIFS(VALES!E:E,VALES!B:B,D80)</f>
        <v>0</v>
      </c>
      <c r="H80" s="111">
        <f t="shared" si="1"/>
        <v>0</v>
      </c>
      <c r="I80" s="105"/>
      <c r="J80" s="149"/>
      <c r="K80" s="91"/>
      <c r="L80" s="175"/>
      <c r="M80" s="174"/>
    </row>
    <row r="81" spans="2:13" hidden="1" x14ac:dyDescent="0.2">
      <c r="B81" s="98"/>
      <c r="C81" s="112">
        <v>283846</v>
      </c>
      <c r="D81" s="112">
        <v>752</v>
      </c>
      <c r="E81" s="89" t="s">
        <v>144</v>
      </c>
      <c r="F81" s="145">
        <v>63256.418351280001</v>
      </c>
      <c r="G81" s="155">
        <f>SUMIFS(VALES!E:E,VALES!B:B,D81)</f>
        <v>0</v>
      </c>
      <c r="H81" s="111">
        <f t="shared" si="1"/>
        <v>0</v>
      </c>
      <c r="I81" s="105"/>
      <c r="J81" s="149"/>
      <c r="K81" s="91"/>
      <c r="L81" s="173"/>
      <c r="M81" s="174"/>
    </row>
    <row r="82" spans="2:13" hidden="1" x14ac:dyDescent="0.2">
      <c r="B82" s="98"/>
      <c r="C82" s="112">
        <v>1724392</v>
      </c>
      <c r="D82" s="112">
        <v>750</v>
      </c>
      <c r="E82" s="89" t="s">
        <v>145</v>
      </c>
      <c r="F82" s="145">
        <v>45603.057511439998</v>
      </c>
      <c r="G82" s="155">
        <f>SUMIFS(VALES!E:E,VALES!B:B,D82)</f>
        <v>0</v>
      </c>
      <c r="H82" s="111">
        <f t="shared" si="1"/>
        <v>0</v>
      </c>
      <c r="I82" s="105"/>
      <c r="J82" s="149"/>
      <c r="K82" s="91"/>
      <c r="L82" s="173"/>
      <c r="M82" s="174"/>
    </row>
    <row r="83" spans="2:13" hidden="1" x14ac:dyDescent="0.2">
      <c r="B83" s="98"/>
      <c r="C83" s="112"/>
      <c r="D83" s="112">
        <v>751</v>
      </c>
      <c r="E83" s="89" t="s">
        <v>146</v>
      </c>
      <c r="F83" s="111">
        <v>54348.63803032774</v>
      </c>
      <c r="G83" s="115">
        <f>SUMIFS(VALES!E:E,VALES!B:B,D83)</f>
        <v>0</v>
      </c>
      <c r="H83" s="111">
        <f t="shared" si="1"/>
        <v>0</v>
      </c>
      <c r="I83" s="105"/>
      <c r="J83" s="149"/>
      <c r="K83" s="91"/>
      <c r="L83" s="175"/>
      <c r="M83" s="174"/>
    </row>
    <row r="84" spans="2:13" hidden="1" x14ac:dyDescent="0.2">
      <c r="B84" s="98"/>
      <c r="C84" s="113">
        <v>1482256</v>
      </c>
      <c r="D84" s="113">
        <v>749</v>
      </c>
      <c r="E84" s="93" t="s">
        <v>147</v>
      </c>
      <c r="F84" s="145">
        <v>71405.132733000006</v>
      </c>
      <c r="G84" s="115">
        <f>SUMIFS(VALES!E:E,VALES!B:B,D84)</f>
        <v>0</v>
      </c>
      <c r="H84" s="111">
        <f t="shared" si="1"/>
        <v>0</v>
      </c>
      <c r="I84" s="105"/>
      <c r="J84" s="149"/>
      <c r="K84" s="91"/>
      <c r="L84" s="175"/>
      <c r="M84" s="174"/>
    </row>
    <row r="85" spans="2:13" hidden="1" x14ac:dyDescent="0.2">
      <c r="B85" s="98"/>
      <c r="C85" s="112">
        <v>2230373</v>
      </c>
      <c r="D85" s="112">
        <v>738</v>
      </c>
      <c r="E85" s="89" t="s">
        <v>148</v>
      </c>
      <c r="F85" s="145">
        <v>31867.68427623</v>
      </c>
      <c r="G85" s="115">
        <f>SUMIFS(VALES!E:E,VALES!B:B,D85)</f>
        <v>0</v>
      </c>
      <c r="H85" s="111">
        <f t="shared" si="1"/>
        <v>0</v>
      </c>
      <c r="I85" s="105"/>
      <c r="J85" s="149"/>
      <c r="K85" s="91"/>
      <c r="L85" s="175"/>
      <c r="M85" s="174"/>
    </row>
    <row r="86" spans="2:13" hidden="1" x14ac:dyDescent="0.2">
      <c r="B86" s="98"/>
      <c r="C86" s="112"/>
      <c r="D86" s="112">
        <v>2081</v>
      </c>
      <c r="E86" s="89" t="s">
        <v>149</v>
      </c>
      <c r="F86" s="145">
        <v>46428.645186989997</v>
      </c>
      <c r="G86" s="115">
        <f>SUMIFS(VALES!E:E,VALES!B:B,D86)</f>
        <v>0</v>
      </c>
      <c r="H86" s="111">
        <f t="shared" si="1"/>
        <v>0</v>
      </c>
      <c r="I86" s="105"/>
      <c r="J86" s="149"/>
      <c r="K86" s="91"/>
      <c r="L86" s="175"/>
      <c r="M86" s="174"/>
    </row>
    <row r="87" spans="2:13" hidden="1" x14ac:dyDescent="0.2">
      <c r="B87" s="98"/>
      <c r="C87" s="112"/>
      <c r="D87" s="112">
        <v>2062</v>
      </c>
      <c r="E87" s="89" t="s">
        <v>150</v>
      </c>
      <c r="F87" s="145">
        <v>46428.645186989997</v>
      </c>
      <c r="G87" s="115">
        <f>SUMIFS(VALES!E:E,VALES!B:B,D87)</f>
        <v>0</v>
      </c>
      <c r="H87" s="111">
        <f t="shared" si="1"/>
        <v>0</v>
      </c>
      <c r="I87" s="105"/>
      <c r="J87" s="149"/>
      <c r="K87" s="91"/>
      <c r="L87" s="175"/>
      <c r="M87" s="174"/>
    </row>
    <row r="88" spans="2:13" x14ac:dyDescent="0.2">
      <c r="B88" s="98"/>
      <c r="C88" s="112">
        <v>1482280</v>
      </c>
      <c r="D88" s="112">
        <v>744</v>
      </c>
      <c r="E88" s="89" t="s">
        <v>151</v>
      </c>
      <c r="F88" s="145">
        <v>46428.645186989997</v>
      </c>
      <c r="G88" s="155">
        <f>SUMIFS(VALES!E:E,VALES!B:B,D88)</f>
        <v>6</v>
      </c>
      <c r="H88" s="111">
        <f t="shared" si="1"/>
        <v>278571.87112193997</v>
      </c>
      <c r="I88" s="105"/>
      <c r="J88" s="149"/>
      <c r="K88" s="91"/>
      <c r="L88" s="173"/>
      <c r="M88" s="174"/>
    </row>
    <row r="89" spans="2:13" hidden="1" x14ac:dyDescent="0.2">
      <c r="B89" s="98"/>
      <c r="C89" s="112">
        <v>3114899</v>
      </c>
      <c r="D89" s="112">
        <v>1339</v>
      </c>
      <c r="E89" s="89" t="s">
        <v>152</v>
      </c>
      <c r="F89" s="145">
        <v>265655.52460061997</v>
      </c>
      <c r="G89" s="155">
        <f>SUMIFS(VALES!E:E,VALES!B:B,D89)</f>
        <v>0</v>
      </c>
      <c r="H89" s="111">
        <f t="shared" si="1"/>
        <v>0</v>
      </c>
      <c r="I89" s="105"/>
      <c r="J89" s="149"/>
      <c r="K89" s="91"/>
      <c r="L89" s="173"/>
      <c r="M89" s="174"/>
    </row>
    <row r="90" spans="2:13" hidden="1" x14ac:dyDescent="0.2">
      <c r="B90" s="98"/>
      <c r="C90" s="112"/>
      <c r="D90" s="112"/>
      <c r="E90" s="89" t="s">
        <v>153</v>
      </c>
      <c r="F90" s="145">
        <v>32069.980594080003</v>
      </c>
      <c r="G90" s="115">
        <f>SUMIFS(VALES!E:E,VALES!B:B,D90)</f>
        <v>0</v>
      </c>
      <c r="H90" s="111">
        <f t="shared" si="1"/>
        <v>0</v>
      </c>
      <c r="I90" s="105"/>
      <c r="J90" s="149"/>
      <c r="K90" s="91"/>
      <c r="L90" s="175"/>
      <c r="M90" s="174"/>
    </row>
    <row r="91" spans="2:13" hidden="1" x14ac:dyDescent="0.2">
      <c r="B91" s="98"/>
      <c r="C91" s="112"/>
      <c r="D91" s="112">
        <v>747</v>
      </c>
      <c r="E91" s="89" t="s">
        <v>154</v>
      </c>
      <c r="F91" s="145">
        <v>32069.980594080003</v>
      </c>
      <c r="G91" s="115">
        <f>SUMIFS(VALES!E:E,VALES!B:B,D91)</f>
        <v>0</v>
      </c>
      <c r="H91" s="111">
        <f t="shared" si="1"/>
        <v>0</v>
      </c>
      <c r="I91" s="105"/>
      <c r="J91" s="149"/>
      <c r="K91" s="91"/>
      <c r="L91" s="175"/>
      <c r="M91" s="174"/>
    </row>
    <row r="92" spans="2:13" hidden="1" x14ac:dyDescent="0.2">
      <c r="B92" s="98"/>
      <c r="C92" s="112">
        <v>3115284</v>
      </c>
      <c r="D92" s="112">
        <v>1158</v>
      </c>
      <c r="E92" s="89" t="s">
        <v>155</v>
      </c>
      <c r="F92" s="145">
        <v>32069.980594080003</v>
      </c>
      <c r="G92" s="155">
        <f>SUMIFS(VALES!E:E,VALES!B:B,D92)</f>
        <v>0</v>
      </c>
      <c r="H92" s="111">
        <f t="shared" si="1"/>
        <v>0</v>
      </c>
      <c r="I92" s="105"/>
      <c r="J92" s="149"/>
      <c r="K92" s="91"/>
      <c r="L92" s="173"/>
      <c r="M92" s="174"/>
    </row>
    <row r="93" spans="2:13" hidden="1" x14ac:dyDescent="0.2">
      <c r="B93" s="98"/>
      <c r="C93" s="112">
        <v>3114857</v>
      </c>
      <c r="D93" s="112">
        <v>764</v>
      </c>
      <c r="E93" s="89" t="s">
        <v>156</v>
      </c>
      <c r="F93" s="145">
        <v>290584.99192140001</v>
      </c>
      <c r="G93" s="115">
        <f>SUMIFS(VALES!E:E,VALES!B:B,D93)</f>
        <v>0</v>
      </c>
      <c r="H93" s="111">
        <f t="shared" si="1"/>
        <v>0</v>
      </c>
      <c r="I93" s="105"/>
      <c r="J93" s="149"/>
      <c r="K93" s="91"/>
      <c r="L93" s="175"/>
      <c r="M93" s="174"/>
    </row>
    <row r="94" spans="2:13" hidden="1" x14ac:dyDescent="0.2">
      <c r="B94" s="98"/>
      <c r="C94" s="112">
        <v>1482272</v>
      </c>
      <c r="D94" s="112">
        <v>745</v>
      </c>
      <c r="E94" s="89" t="s">
        <v>157</v>
      </c>
      <c r="F94" s="111">
        <v>30434.198955316322</v>
      </c>
      <c r="G94" s="115">
        <f>SUMIFS(VALES!E:E,VALES!B:B,D94)</f>
        <v>0</v>
      </c>
      <c r="H94" s="111">
        <f t="shared" si="1"/>
        <v>0</v>
      </c>
      <c r="I94" s="105"/>
      <c r="J94" s="149"/>
      <c r="K94" s="91"/>
      <c r="L94" s="175"/>
      <c r="M94" s="174"/>
    </row>
    <row r="95" spans="2:13" hidden="1" x14ac:dyDescent="0.2">
      <c r="B95" s="98"/>
      <c r="C95" s="112">
        <v>3115276</v>
      </c>
      <c r="D95" s="112">
        <v>746</v>
      </c>
      <c r="E95" s="89" t="s">
        <v>158</v>
      </c>
      <c r="F95" s="145">
        <v>29797.700872500001</v>
      </c>
      <c r="G95" s="115">
        <f>SUMIFS(VALES!E:E,VALES!B:B,D95)</f>
        <v>0</v>
      </c>
      <c r="H95" s="111">
        <f t="shared" si="1"/>
        <v>0</v>
      </c>
      <c r="I95" s="105"/>
      <c r="J95" s="149"/>
      <c r="K95" s="91"/>
      <c r="L95" s="175"/>
      <c r="M95" s="174"/>
    </row>
    <row r="96" spans="2:13" hidden="1" x14ac:dyDescent="0.2">
      <c r="B96" s="98"/>
      <c r="C96" s="112">
        <v>3262920</v>
      </c>
      <c r="D96" s="112">
        <v>900</v>
      </c>
      <c r="E96" s="89" t="s">
        <v>159</v>
      </c>
      <c r="F96" s="145">
        <v>35148.165106229993</v>
      </c>
      <c r="G96" s="115">
        <f>SUMIFS(VALES!E:E,VALES!B:B,D96)</f>
        <v>0</v>
      </c>
      <c r="H96" s="111">
        <f t="shared" si="1"/>
        <v>0</v>
      </c>
      <c r="I96" s="105"/>
      <c r="J96" s="149"/>
      <c r="K96" s="91"/>
      <c r="L96" s="175"/>
      <c r="M96" s="174"/>
    </row>
    <row r="97" spans="2:13" hidden="1" x14ac:dyDescent="0.2">
      <c r="B97" s="98"/>
      <c r="C97" s="112">
        <v>3115185</v>
      </c>
      <c r="D97" s="112"/>
      <c r="E97" s="89" t="s">
        <v>160</v>
      </c>
      <c r="F97" s="111">
        <v>14494911.321989805</v>
      </c>
      <c r="G97" s="115">
        <f>SUMIFS(VALES!E:E,VALES!B:B,D97)</f>
        <v>0</v>
      </c>
      <c r="H97" s="111">
        <f t="shared" si="1"/>
        <v>0</v>
      </c>
      <c r="I97" s="105"/>
      <c r="J97" s="149"/>
      <c r="K97" s="91"/>
      <c r="L97" s="175"/>
      <c r="M97" s="174"/>
    </row>
    <row r="98" spans="2:13" hidden="1" x14ac:dyDescent="0.2">
      <c r="B98" s="98"/>
      <c r="C98" s="112">
        <v>3115128</v>
      </c>
      <c r="D98" s="112"/>
      <c r="E98" s="89" t="s">
        <v>160</v>
      </c>
      <c r="F98" s="111">
        <v>14494911.321989805</v>
      </c>
      <c r="G98" s="115">
        <f>SUMIFS(VALES!E:E,VALES!B:B,D98)</f>
        <v>0</v>
      </c>
      <c r="H98" s="111">
        <f t="shared" si="1"/>
        <v>0</v>
      </c>
      <c r="I98" s="105"/>
      <c r="J98" s="149"/>
      <c r="K98" s="91"/>
      <c r="L98" s="175"/>
      <c r="M98" s="174"/>
    </row>
    <row r="99" spans="2:13" hidden="1" x14ac:dyDescent="0.2">
      <c r="B99" s="98"/>
      <c r="C99" s="112">
        <v>3115219</v>
      </c>
      <c r="D99" s="112">
        <v>731</v>
      </c>
      <c r="E99" s="89" t="s">
        <v>161</v>
      </c>
      <c r="F99" s="111">
        <v>9652723.6104070637</v>
      </c>
      <c r="G99" s="115">
        <f>SUMIFS(VALES!E:E,VALES!B:B,D99)</f>
        <v>0</v>
      </c>
      <c r="H99" s="111">
        <f t="shared" si="1"/>
        <v>0</v>
      </c>
      <c r="I99" s="105"/>
      <c r="J99" s="149"/>
      <c r="K99" s="91"/>
      <c r="L99" s="175"/>
      <c r="M99" s="174"/>
    </row>
    <row r="100" spans="2:13" hidden="1" x14ac:dyDescent="0.2">
      <c r="B100" s="98"/>
      <c r="C100" s="113">
        <v>3115045</v>
      </c>
      <c r="D100" s="113"/>
      <c r="E100" s="93" t="s">
        <v>162</v>
      </c>
      <c r="F100" s="111">
        <v>6984637.8390207402</v>
      </c>
      <c r="G100" s="115">
        <f>SUMIFS(VALES!E:E,VALES!B:B,D100)</f>
        <v>0</v>
      </c>
      <c r="H100" s="111">
        <f t="shared" si="1"/>
        <v>0</v>
      </c>
      <c r="I100" s="105"/>
      <c r="J100" s="149"/>
      <c r="K100" s="91"/>
      <c r="L100" s="175"/>
      <c r="M100" s="174"/>
    </row>
    <row r="101" spans="2:13" hidden="1" x14ac:dyDescent="0.2">
      <c r="B101" s="98"/>
      <c r="C101" s="112">
        <v>770628</v>
      </c>
      <c r="D101" s="112"/>
      <c r="E101" s="89" t="s">
        <v>163</v>
      </c>
      <c r="F101" s="111">
        <v>6152842.1963599585</v>
      </c>
      <c r="G101" s="115">
        <f>SUMIFS(VALES!E:E,VALES!B:B,D101)</f>
        <v>0</v>
      </c>
      <c r="H101" s="111">
        <f t="shared" si="1"/>
        <v>0</v>
      </c>
      <c r="I101" s="105"/>
      <c r="J101" s="149"/>
      <c r="K101" s="91"/>
      <c r="L101" s="175"/>
      <c r="M101" s="174"/>
    </row>
    <row r="102" spans="2:13" hidden="1" x14ac:dyDescent="0.2">
      <c r="B102" s="98"/>
      <c r="C102" s="112">
        <v>2286979</v>
      </c>
      <c r="D102" s="112">
        <v>992</v>
      </c>
      <c r="E102" s="89" t="s">
        <v>164</v>
      </c>
      <c r="F102" s="111">
        <v>3225451.9403351294</v>
      </c>
      <c r="G102" s="115">
        <f>SUMIFS(VALES!E:E,VALES!B:B,D102)</f>
        <v>0</v>
      </c>
      <c r="H102" s="111">
        <f t="shared" si="1"/>
        <v>0</v>
      </c>
      <c r="I102" s="105"/>
      <c r="J102" s="149"/>
      <c r="K102" s="91"/>
      <c r="L102" s="175"/>
      <c r="M102" s="174"/>
    </row>
    <row r="103" spans="2:13" hidden="1" x14ac:dyDescent="0.2">
      <c r="B103" s="98"/>
      <c r="C103" s="112">
        <v>3114907</v>
      </c>
      <c r="D103" s="112"/>
      <c r="E103" s="89" t="s">
        <v>165</v>
      </c>
      <c r="F103" s="111">
        <v>4446370.392554936</v>
      </c>
      <c r="G103" s="115">
        <f>SUMIFS(VALES!E:E,VALES!B:B,D103)</f>
        <v>0</v>
      </c>
      <c r="H103" s="111">
        <f t="shared" si="1"/>
        <v>0</v>
      </c>
      <c r="I103" s="105"/>
      <c r="J103" s="149"/>
      <c r="K103" s="91"/>
      <c r="L103" s="175"/>
      <c r="M103" s="174"/>
    </row>
    <row r="104" spans="2:13" hidden="1" x14ac:dyDescent="0.2">
      <c r="B104" s="98"/>
      <c r="C104" s="113">
        <v>3114980</v>
      </c>
      <c r="D104" s="113"/>
      <c r="E104" s="93" t="s">
        <v>166</v>
      </c>
      <c r="F104" s="111">
        <v>3221193.85574139</v>
      </c>
      <c r="G104" s="115">
        <f>SUMIFS(VALES!E:E,VALES!B:B,D104)</f>
        <v>0</v>
      </c>
      <c r="H104" s="111">
        <f t="shared" si="1"/>
        <v>0</v>
      </c>
      <c r="I104" s="105"/>
      <c r="J104" s="149"/>
      <c r="K104" s="91"/>
      <c r="L104" s="175"/>
      <c r="M104" s="174"/>
    </row>
    <row r="105" spans="2:13" hidden="1" x14ac:dyDescent="0.2">
      <c r="B105" s="98"/>
      <c r="C105" s="113">
        <v>1482165</v>
      </c>
      <c r="D105" s="113">
        <v>2040</v>
      </c>
      <c r="E105" s="93" t="s">
        <v>167</v>
      </c>
      <c r="F105" s="111">
        <v>1432752.1112510641</v>
      </c>
      <c r="G105" s="115">
        <f>SUMIFS(VALES!E:E,VALES!B:B,D105)</f>
        <v>0</v>
      </c>
      <c r="H105" s="111">
        <f t="shared" si="1"/>
        <v>0</v>
      </c>
      <c r="I105" s="105"/>
      <c r="J105" s="149"/>
      <c r="K105" s="91"/>
      <c r="L105" s="175"/>
      <c r="M105" s="174"/>
    </row>
    <row r="106" spans="2:13" hidden="1" x14ac:dyDescent="0.2">
      <c r="B106" s="98"/>
      <c r="C106" s="112">
        <v>3115052</v>
      </c>
      <c r="D106" s="112"/>
      <c r="E106" s="89" t="s">
        <v>168</v>
      </c>
      <c r="F106" s="111">
        <v>2146042.1567122391</v>
      </c>
      <c r="G106" s="115">
        <f>SUMIFS(VALES!E:E,VALES!B:B,D106)</f>
        <v>0</v>
      </c>
      <c r="H106" s="111">
        <f t="shared" si="1"/>
        <v>0</v>
      </c>
      <c r="I106" s="105"/>
      <c r="J106" s="149"/>
      <c r="K106" s="91"/>
      <c r="L106" s="175"/>
      <c r="M106" s="174"/>
    </row>
    <row r="107" spans="2:13" hidden="1" x14ac:dyDescent="0.2">
      <c r="B107" s="98"/>
      <c r="C107" s="112">
        <v>3114915</v>
      </c>
      <c r="D107" s="112">
        <v>861</v>
      </c>
      <c r="E107" s="89" t="s">
        <v>169</v>
      </c>
      <c r="F107" s="145">
        <v>2288763.0442571398</v>
      </c>
      <c r="G107" s="115">
        <f>SUMIFS(VALES!E:E,VALES!B:B,D107)</f>
        <v>0</v>
      </c>
      <c r="H107" s="111">
        <f t="shared" si="1"/>
        <v>0</v>
      </c>
      <c r="I107" s="105"/>
      <c r="J107" s="149"/>
      <c r="K107" s="91"/>
      <c r="L107" s="175"/>
      <c r="M107" s="174"/>
    </row>
    <row r="108" spans="2:13" hidden="1" x14ac:dyDescent="0.2">
      <c r="B108" s="98"/>
      <c r="C108" s="112"/>
      <c r="D108" s="112">
        <v>767</v>
      </c>
      <c r="E108" s="89" t="s">
        <v>170</v>
      </c>
      <c r="F108" s="145">
        <v>1691443.25328825</v>
      </c>
      <c r="G108" s="115">
        <f>SUMIFS(VALES!E:E,VALES!B:B,D108)</f>
        <v>0</v>
      </c>
      <c r="H108" s="111">
        <f t="shared" si="1"/>
        <v>0</v>
      </c>
      <c r="I108" s="105"/>
      <c r="J108" s="149"/>
      <c r="K108" s="91"/>
      <c r="L108" s="175"/>
      <c r="M108" s="174"/>
    </row>
    <row r="109" spans="2:13" hidden="1" x14ac:dyDescent="0.2">
      <c r="B109" s="98"/>
      <c r="C109" s="112">
        <v>3114865</v>
      </c>
      <c r="D109" s="112">
        <v>2199</v>
      </c>
      <c r="E109" s="89" t="s">
        <v>171</v>
      </c>
      <c r="F109" s="145">
        <v>1691443.25328825</v>
      </c>
      <c r="G109" s="115">
        <f>SUMIFS(VALES!E:E,VALES!B:B,D109)</f>
        <v>0</v>
      </c>
      <c r="H109" s="111">
        <f t="shared" si="1"/>
        <v>0</v>
      </c>
      <c r="I109" s="105"/>
      <c r="J109" s="149"/>
      <c r="K109" s="91"/>
      <c r="L109" s="175"/>
      <c r="M109" s="174"/>
    </row>
    <row r="110" spans="2:13" hidden="1" x14ac:dyDescent="0.2">
      <c r="B110" s="98"/>
      <c r="C110" s="112"/>
      <c r="D110" s="112">
        <v>2201</v>
      </c>
      <c r="E110" s="89" t="s">
        <v>172</v>
      </c>
      <c r="F110" s="145">
        <v>1691443.25328825</v>
      </c>
      <c r="G110" s="115">
        <f>SUMIFS(VALES!E:E,VALES!B:B,D110)</f>
        <v>0</v>
      </c>
      <c r="H110" s="111">
        <f t="shared" si="1"/>
        <v>0</v>
      </c>
      <c r="I110" s="105"/>
      <c r="J110" s="149"/>
      <c r="K110" s="91"/>
      <c r="L110" s="175"/>
      <c r="M110" s="174"/>
    </row>
    <row r="111" spans="2:13" hidden="1" x14ac:dyDescent="0.2">
      <c r="B111" s="98"/>
      <c r="C111" s="112">
        <v>3114949</v>
      </c>
      <c r="D111" s="112">
        <v>729</v>
      </c>
      <c r="E111" s="89" t="s">
        <v>173</v>
      </c>
      <c r="F111" s="111">
        <v>1794983.9998563922</v>
      </c>
      <c r="G111" s="115">
        <f>SUMIFS(VALES!E:E,VALES!B:B,D111)</f>
        <v>0</v>
      </c>
      <c r="H111" s="111">
        <f t="shared" si="1"/>
        <v>0</v>
      </c>
      <c r="I111" s="105"/>
      <c r="J111" s="149"/>
      <c r="K111" s="91"/>
      <c r="L111" s="175"/>
      <c r="M111" s="174"/>
    </row>
    <row r="112" spans="2:13" hidden="1" x14ac:dyDescent="0.2">
      <c r="B112" s="98"/>
      <c r="C112" s="112">
        <v>3114931</v>
      </c>
      <c r="D112" s="112">
        <v>728</v>
      </c>
      <c r="E112" s="89" t="s">
        <v>174</v>
      </c>
      <c r="F112" s="111">
        <v>1605181.0513967015</v>
      </c>
      <c r="G112" s="115">
        <f>SUMIFS(VALES!E:E,VALES!B:B,D112)</f>
        <v>0</v>
      </c>
      <c r="H112" s="111">
        <f t="shared" si="1"/>
        <v>0</v>
      </c>
      <c r="I112" s="105"/>
      <c r="J112" s="149"/>
      <c r="K112" s="91"/>
      <c r="L112" s="175"/>
      <c r="M112" s="174"/>
    </row>
    <row r="113" spans="2:13" hidden="1" x14ac:dyDescent="0.2">
      <c r="B113" s="98"/>
      <c r="C113" s="112">
        <v>2989333</v>
      </c>
      <c r="D113" s="112"/>
      <c r="E113" s="89" t="s">
        <v>175</v>
      </c>
      <c r="F113" s="111">
        <v>1503959.7034014594</v>
      </c>
      <c r="G113" s="115">
        <f>SUMIFS(VALES!E:E,VALES!B:B,D113)</f>
        <v>0</v>
      </c>
      <c r="H113" s="111">
        <f t="shared" si="1"/>
        <v>0</v>
      </c>
      <c r="I113" s="105"/>
      <c r="J113" s="149"/>
      <c r="K113" s="91"/>
      <c r="L113" s="175"/>
      <c r="M113" s="174"/>
    </row>
    <row r="114" spans="2:13" hidden="1" x14ac:dyDescent="0.2">
      <c r="B114" s="98"/>
      <c r="C114" s="112">
        <v>3115243</v>
      </c>
      <c r="D114" s="112"/>
      <c r="E114" s="93" t="s">
        <v>175</v>
      </c>
      <c r="F114" s="111">
        <v>1503959.7034014594</v>
      </c>
      <c r="G114" s="115">
        <f>SUMIFS(VALES!E:E,VALES!B:B,D114)</f>
        <v>0</v>
      </c>
      <c r="H114" s="111">
        <f t="shared" si="1"/>
        <v>0</v>
      </c>
      <c r="I114" s="105"/>
      <c r="J114" s="95"/>
      <c r="K114" s="91"/>
      <c r="L114" s="175"/>
      <c r="M114" s="174"/>
    </row>
    <row r="115" spans="2:13" hidden="1" x14ac:dyDescent="0.2">
      <c r="B115" s="98"/>
      <c r="C115" s="112">
        <v>2918340</v>
      </c>
      <c r="D115" s="112"/>
      <c r="E115" s="93" t="s">
        <v>176</v>
      </c>
      <c r="F115" s="145">
        <v>1233296.7680384999</v>
      </c>
      <c r="G115" s="115">
        <f>SUMIFS(VALES!E:E,VALES!B:B,D115)</f>
        <v>0</v>
      </c>
      <c r="H115" s="111">
        <f t="shared" si="1"/>
        <v>0</v>
      </c>
      <c r="I115" s="105"/>
      <c r="J115" s="95"/>
      <c r="K115" s="91"/>
      <c r="L115" s="175"/>
      <c r="M115" s="174"/>
    </row>
    <row r="116" spans="2:13" hidden="1" x14ac:dyDescent="0.2">
      <c r="B116" s="98"/>
      <c r="C116" s="112">
        <v>3114964</v>
      </c>
      <c r="D116" s="112"/>
      <c r="E116" s="93" t="s">
        <v>177</v>
      </c>
      <c r="F116" s="145">
        <v>891703.57969143009</v>
      </c>
      <c r="G116" s="115">
        <f>SUMIFS(VALES!E:E,VALES!B:B,D116)</f>
        <v>0</v>
      </c>
      <c r="H116" s="111">
        <f t="shared" si="1"/>
        <v>0</v>
      </c>
      <c r="I116" s="105"/>
      <c r="J116" s="95"/>
      <c r="K116" s="91"/>
      <c r="L116" s="175"/>
      <c r="M116" s="174"/>
    </row>
    <row r="117" spans="2:13" hidden="1" x14ac:dyDescent="0.2">
      <c r="B117" s="98"/>
      <c r="C117" s="112">
        <v>1536002</v>
      </c>
      <c r="D117" s="112"/>
      <c r="E117" s="93" t="s">
        <v>177</v>
      </c>
      <c r="F117" s="145">
        <v>891703.57969143009</v>
      </c>
      <c r="G117" s="115">
        <f>SUMIFS(VALES!E:E,VALES!B:B,D117)</f>
        <v>0</v>
      </c>
      <c r="H117" s="111">
        <f t="shared" si="1"/>
        <v>0</v>
      </c>
      <c r="I117" s="105"/>
      <c r="J117" s="95"/>
      <c r="K117" s="91"/>
      <c r="L117" s="175"/>
      <c r="M117" s="174"/>
    </row>
    <row r="118" spans="2:13" hidden="1" x14ac:dyDescent="0.2">
      <c r="B118" s="98"/>
      <c r="C118" s="112">
        <v>1536010</v>
      </c>
      <c r="D118" s="112"/>
      <c r="E118" s="93" t="s">
        <v>178</v>
      </c>
      <c r="F118" s="145">
        <v>1294199.9881410601</v>
      </c>
      <c r="G118" s="115">
        <f>SUMIFS(VALES!E:E,VALES!B:B,D118)</f>
        <v>0</v>
      </c>
      <c r="H118" s="111">
        <f t="shared" ref="H118:H131" si="2">G118*F118</f>
        <v>0</v>
      </c>
      <c r="I118" s="105"/>
      <c r="J118" s="95"/>
      <c r="K118" s="91"/>
      <c r="L118" s="175"/>
      <c r="M118" s="174"/>
    </row>
    <row r="119" spans="2:13" hidden="1" x14ac:dyDescent="0.2">
      <c r="B119" s="98"/>
      <c r="C119" s="112">
        <v>3114923</v>
      </c>
      <c r="D119" s="112"/>
      <c r="E119" s="93" t="s">
        <v>179</v>
      </c>
      <c r="F119" s="111">
        <v>602797.48102025245</v>
      </c>
      <c r="G119" s="115">
        <f>SUMIFS(VALES!E:E,VALES!B:B,D119)</f>
        <v>0</v>
      </c>
      <c r="H119" s="111">
        <f t="shared" si="2"/>
        <v>0</v>
      </c>
      <c r="I119" s="105"/>
      <c r="J119" s="95"/>
      <c r="K119" s="91"/>
      <c r="L119" s="175"/>
      <c r="M119" s="174"/>
    </row>
    <row r="120" spans="2:13" hidden="1" x14ac:dyDescent="0.2">
      <c r="B120" s="98"/>
      <c r="C120" s="112">
        <v>3115003</v>
      </c>
      <c r="D120" s="112"/>
      <c r="E120" s="93" t="s">
        <v>125</v>
      </c>
      <c r="F120" s="145">
        <v>770992.82008352992</v>
      </c>
      <c r="G120" s="115">
        <f>SUMIFS(VALES!E:E,VALES!B:B,D120)</f>
        <v>0</v>
      </c>
      <c r="H120" s="111">
        <f t="shared" si="2"/>
        <v>0</v>
      </c>
      <c r="I120" s="105"/>
      <c r="J120" s="95"/>
      <c r="K120" s="91"/>
      <c r="L120" s="175"/>
      <c r="M120" s="174"/>
    </row>
    <row r="121" spans="2:13" hidden="1" x14ac:dyDescent="0.2">
      <c r="B121" s="98"/>
      <c r="C121" s="112">
        <v>3114972</v>
      </c>
      <c r="D121" s="112"/>
      <c r="E121" s="93" t="s">
        <v>180</v>
      </c>
      <c r="F121" s="145">
        <v>1691443.25328825</v>
      </c>
      <c r="G121" s="115">
        <f>SUMIFS(VALES!E:E,VALES!B:B,D121)</f>
        <v>0</v>
      </c>
      <c r="H121" s="111">
        <f t="shared" si="2"/>
        <v>0</v>
      </c>
      <c r="I121" s="100"/>
      <c r="K121" s="91"/>
      <c r="L121" s="175"/>
      <c r="M121" s="174"/>
    </row>
    <row r="122" spans="2:13" hidden="1" x14ac:dyDescent="0.2">
      <c r="B122" s="98"/>
      <c r="C122" s="113">
        <v>3115029</v>
      </c>
      <c r="D122" s="113"/>
      <c r="E122" s="93" t="s">
        <v>181</v>
      </c>
      <c r="F122" s="90">
        <v>461389.80731142766</v>
      </c>
      <c r="G122" s="115">
        <f>SUMIFS(VALES!E:E,VALES!B:B,D122)</f>
        <v>0</v>
      </c>
      <c r="H122" s="111">
        <f t="shared" si="2"/>
        <v>0</v>
      </c>
      <c r="I122" s="100"/>
      <c r="K122" s="91"/>
      <c r="L122" s="175"/>
      <c r="M122" s="174"/>
    </row>
    <row r="123" spans="2:13" hidden="1" x14ac:dyDescent="0.2">
      <c r="B123" s="98"/>
      <c r="C123" s="113">
        <v>3114956</v>
      </c>
      <c r="D123" s="113">
        <v>838</v>
      </c>
      <c r="E123" s="93" t="s">
        <v>182</v>
      </c>
      <c r="F123" s="145">
        <v>206563.77581399999</v>
      </c>
      <c r="G123" s="155">
        <f>SUMIFS(VALES!E:E,VALES!B:B,D123)</f>
        <v>0</v>
      </c>
      <c r="H123" s="111">
        <f t="shared" si="2"/>
        <v>0</v>
      </c>
      <c r="I123" s="100"/>
      <c r="K123" s="91"/>
      <c r="L123" s="173"/>
      <c r="M123" s="174"/>
    </row>
    <row r="124" spans="2:13" hidden="1" x14ac:dyDescent="0.2">
      <c r="B124" s="98"/>
      <c r="C124" s="112">
        <v>3115235</v>
      </c>
      <c r="D124" s="112">
        <v>827</v>
      </c>
      <c r="E124" s="93" t="s">
        <v>143</v>
      </c>
      <c r="F124" s="145">
        <v>68124.651903000005</v>
      </c>
      <c r="G124" s="155">
        <f>SUMIFS(VALES!E:E,VALES!B:B,D124)</f>
        <v>0</v>
      </c>
      <c r="H124" s="111">
        <f t="shared" si="2"/>
        <v>0</v>
      </c>
      <c r="I124" s="100"/>
      <c r="K124" s="91"/>
      <c r="L124" s="173"/>
      <c r="M124" s="174"/>
    </row>
    <row r="125" spans="2:13" hidden="1" x14ac:dyDescent="0.2">
      <c r="B125" s="98"/>
      <c r="C125" s="112">
        <v>3115193</v>
      </c>
      <c r="D125" s="112">
        <v>337</v>
      </c>
      <c r="E125" s="93" t="s">
        <v>183</v>
      </c>
      <c r="F125" s="111">
        <v>9014738.2225808185</v>
      </c>
      <c r="G125" s="115">
        <f>SUMIFS(VALES!E:E,VALES!B:B,D125)</f>
        <v>0</v>
      </c>
      <c r="H125" s="111">
        <f t="shared" si="2"/>
        <v>0</v>
      </c>
      <c r="I125" s="100"/>
      <c r="K125" s="91"/>
      <c r="L125" s="175"/>
      <c r="M125" s="174"/>
    </row>
    <row r="126" spans="2:13" hidden="1" x14ac:dyDescent="0.2">
      <c r="B126" s="98"/>
      <c r="C126" s="112">
        <v>3115094</v>
      </c>
      <c r="D126" s="112"/>
      <c r="E126" s="93" t="s">
        <v>184</v>
      </c>
      <c r="F126" s="111">
        <v>258418.96406458211</v>
      </c>
      <c r="G126" s="115">
        <f>SUMIFS(VALES!E:E,VALES!B:B,D126)</f>
        <v>0</v>
      </c>
      <c r="H126" s="111">
        <f t="shared" si="2"/>
        <v>0</v>
      </c>
      <c r="I126" s="100"/>
      <c r="K126" s="91"/>
      <c r="L126" s="175"/>
      <c r="M126" s="174"/>
    </row>
    <row r="127" spans="2:13" hidden="1" x14ac:dyDescent="0.2">
      <c r="B127" s="98"/>
      <c r="C127" s="112">
        <v>3115227</v>
      </c>
      <c r="D127" s="112">
        <v>742</v>
      </c>
      <c r="E127" s="93" t="s">
        <v>185</v>
      </c>
      <c r="F127" s="111">
        <v>129020.53356994328</v>
      </c>
      <c r="G127" s="115">
        <f>SUMIFS(VALES!E:E,VALES!B:B,D127)</f>
        <v>0</v>
      </c>
      <c r="H127" s="111">
        <f t="shared" si="2"/>
        <v>0</v>
      </c>
      <c r="I127" s="100"/>
      <c r="K127" s="91"/>
      <c r="L127" s="175"/>
      <c r="M127" s="174"/>
    </row>
    <row r="128" spans="2:13" x14ac:dyDescent="0.2">
      <c r="B128" s="98"/>
      <c r="C128" s="112">
        <v>2036960</v>
      </c>
      <c r="D128" s="112">
        <v>974</v>
      </c>
      <c r="E128" s="93" t="s">
        <v>186</v>
      </c>
      <c r="F128" s="145">
        <v>2074195.5411157198</v>
      </c>
      <c r="G128" s="155">
        <f>SUMIFS(VALES!E:E,VALES!B:B,D128)</f>
        <v>1</v>
      </c>
      <c r="H128" s="111">
        <f t="shared" si="2"/>
        <v>2074195.5411157198</v>
      </c>
      <c r="I128" s="100"/>
      <c r="K128" s="91"/>
      <c r="L128" s="173"/>
      <c r="M128" s="174"/>
    </row>
    <row r="129" spans="2:13" hidden="1" x14ac:dyDescent="0.2">
      <c r="B129" s="98"/>
      <c r="C129" s="112">
        <v>414378</v>
      </c>
      <c r="D129" s="112">
        <v>2203</v>
      </c>
      <c r="E129" s="93" t="s">
        <v>187</v>
      </c>
      <c r="F129" s="145">
        <v>1585565.7345</v>
      </c>
      <c r="G129" s="115">
        <f>SUMIFS(VALES!E:E,VALES!B:B,D129)</f>
        <v>0</v>
      </c>
      <c r="H129" s="111">
        <f t="shared" si="2"/>
        <v>0</v>
      </c>
      <c r="I129" s="100"/>
      <c r="K129" s="91"/>
      <c r="L129" s="175"/>
      <c r="M129" s="174"/>
    </row>
    <row r="130" spans="2:13" x14ac:dyDescent="0.2">
      <c r="B130" s="98"/>
      <c r="C130" s="112">
        <v>3114154</v>
      </c>
      <c r="D130" s="112">
        <v>3403</v>
      </c>
      <c r="E130" s="93" t="s">
        <v>188</v>
      </c>
      <c r="F130" s="145">
        <v>336577.33315800002</v>
      </c>
      <c r="G130" s="155">
        <f>SUMIFS(VALES!E:E,VALES!B:B,D130)</f>
        <v>1</v>
      </c>
      <c r="H130" s="111">
        <f t="shared" si="2"/>
        <v>336577.33315800002</v>
      </c>
      <c r="I130" s="100"/>
      <c r="K130" s="91"/>
      <c r="L130" s="173"/>
      <c r="M130" s="174"/>
    </row>
    <row r="131" spans="2:13" hidden="1" x14ac:dyDescent="0.2">
      <c r="B131" s="98"/>
      <c r="C131" s="112">
        <v>3115292</v>
      </c>
      <c r="D131" s="112">
        <v>755</v>
      </c>
      <c r="E131" s="93" t="s">
        <v>189</v>
      </c>
      <c r="F131" s="111">
        <v>27109.709406004386</v>
      </c>
      <c r="G131" s="115">
        <f>SUMIFS(VALES!E:E,VALES!B:B,D131)</f>
        <v>0</v>
      </c>
      <c r="H131" s="111">
        <f t="shared" si="2"/>
        <v>0</v>
      </c>
      <c r="I131" s="100"/>
      <c r="K131" s="91"/>
      <c r="L131" s="175"/>
      <c r="M131" s="174"/>
    </row>
    <row r="132" spans="2:13" ht="9.75" customHeight="1" thickBot="1" x14ac:dyDescent="0.25">
      <c r="B132" s="98"/>
      <c r="C132" s="116"/>
      <c r="D132" s="116"/>
      <c r="E132" s="92"/>
      <c r="F132" s="117"/>
      <c r="G132" s="115"/>
      <c r="H132" s="117"/>
      <c r="I132" s="100"/>
      <c r="K132" s="94"/>
      <c r="L132" s="94"/>
      <c r="M132" s="174"/>
    </row>
    <row r="133" spans="2:13" ht="16.5" thickBot="1" x14ac:dyDescent="0.25">
      <c r="B133" s="98"/>
      <c r="C133" s="116"/>
      <c r="D133" s="116"/>
      <c r="E133" s="92"/>
      <c r="F133" s="117"/>
      <c r="G133" s="119">
        <f>SUM(G11:G131)</f>
        <v>86</v>
      </c>
      <c r="H133" s="120">
        <f>SUM(H11:H131)</f>
        <v>77235732.514983222</v>
      </c>
      <c r="I133" s="100"/>
      <c r="K133" s="94"/>
      <c r="L133" s="174"/>
      <c r="M133" s="94"/>
    </row>
    <row r="134" spans="2:13" ht="9.9499999999999993" customHeight="1" thickBot="1" x14ac:dyDescent="0.25">
      <c r="B134" s="106"/>
      <c r="C134" s="107"/>
      <c r="D134" s="107"/>
      <c r="E134" s="108"/>
      <c r="F134" s="109"/>
      <c r="G134" s="109"/>
      <c r="H134" s="109"/>
      <c r="I134" s="110"/>
      <c r="K134" s="94"/>
      <c r="L134" s="94"/>
      <c r="M134" s="94"/>
    </row>
    <row r="135" spans="2:13" x14ac:dyDescent="0.2">
      <c r="B135" s="96"/>
      <c r="C135" s="97"/>
      <c r="D135" s="97"/>
      <c r="E135" s="92"/>
      <c r="F135" s="91"/>
      <c r="G135" s="91"/>
      <c r="H135" s="91"/>
      <c r="K135" s="94"/>
      <c r="L135" s="94"/>
      <c r="M135" s="94"/>
    </row>
    <row r="136" spans="2:13" x14ac:dyDescent="0.2">
      <c r="K136" s="94"/>
      <c r="L136" s="94"/>
      <c r="M136" s="94"/>
    </row>
    <row r="137" spans="2:13" x14ac:dyDescent="0.2">
      <c r="K137" s="94"/>
      <c r="L137" s="94"/>
      <c r="M137" s="94"/>
    </row>
    <row r="138" spans="2:13" x14ac:dyDescent="0.2">
      <c r="K138" s="94"/>
      <c r="L138" s="94"/>
      <c r="M138" s="94"/>
    </row>
    <row r="139" spans="2:13" x14ac:dyDescent="0.2">
      <c r="C139" s="161"/>
      <c r="D139" s="148"/>
      <c r="E139" s="162"/>
      <c r="K139" s="94"/>
      <c r="L139" s="94"/>
      <c r="M139" s="94"/>
    </row>
    <row r="140" spans="2:13" x14ac:dyDescent="0.2">
      <c r="C140" s="161"/>
      <c r="D140" s="148"/>
      <c r="E140" s="162"/>
      <c r="K140" s="94"/>
      <c r="L140" s="94"/>
      <c r="M140" s="94"/>
    </row>
    <row r="141" spans="2:13" x14ac:dyDescent="0.2">
      <c r="K141" s="94"/>
      <c r="L141" s="94"/>
      <c r="M141" s="94"/>
    </row>
    <row r="142" spans="2:13" x14ac:dyDescent="0.2">
      <c r="K142" s="94"/>
      <c r="L142" s="94"/>
      <c r="M142" s="94"/>
    </row>
    <row r="143" spans="2:13" x14ac:dyDescent="0.2">
      <c r="K143" s="94"/>
      <c r="L143" s="94"/>
      <c r="M143" s="94"/>
    </row>
    <row r="144" spans="2:13" x14ac:dyDescent="0.2">
      <c r="K144" s="94"/>
      <c r="L144" s="94"/>
      <c r="M144" s="94"/>
    </row>
    <row r="145" spans="11:13" x14ac:dyDescent="0.2">
      <c r="K145" s="94"/>
      <c r="L145" s="94"/>
      <c r="M145" s="94"/>
    </row>
    <row r="146" spans="11:13" x14ac:dyDescent="0.2">
      <c r="K146" s="94"/>
      <c r="L146" s="94"/>
      <c r="M146" s="94"/>
    </row>
    <row r="147" spans="11:13" x14ac:dyDescent="0.2">
      <c r="K147" s="94"/>
      <c r="L147" s="94"/>
      <c r="M147" s="94"/>
    </row>
    <row r="148" spans="11:13" x14ac:dyDescent="0.2">
      <c r="K148" s="94"/>
      <c r="L148" s="94"/>
      <c r="M148" s="94"/>
    </row>
  </sheetData>
  <autoFilter ref="C9:H133">
    <filterColumn colId="4">
      <filters blank="1">
        <filter val="1"/>
        <filter val="11"/>
        <filter val="13"/>
        <filter val="2"/>
        <filter val="3"/>
        <filter val="6"/>
        <filter val="7"/>
        <filter val="8"/>
        <filter val="86"/>
        <filter val="9"/>
      </filters>
    </filterColumn>
  </autoFilter>
  <mergeCells count="11">
    <mergeCell ref="C139:C140"/>
    <mergeCell ref="E139:E140"/>
    <mergeCell ref="J24:J25"/>
    <mergeCell ref="E3:F4"/>
    <mergeCell ref="G9:G10"/>
    <mergeCell ref="H9:H10"/>
    <mergeCell ref="C7:H7"/>
    <mergeCell ref="C9:C10"/>
    <mergeCell ref="E9:E10"/>
    <mergeCell ref="F9:F10"/>
    <mergeCell ref="D9:D10"/>
  </mergeCells>
  <pageMargins left="0.74803149606299213" right="0.74803149606299213" top="0.98425196850393704" bottom="0.98425196850393704" header="0.51181102362204722" footer="0.51181102362204722"/>
  <pageSetup scale="7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1"/>
  <sheetViews>
    <sheetView workbookViewId="0">
      <selection activeCell="A24" sqref="A24"/>
    </sheetView>
  </sheetViews>
  <sheetFormatPr baseColWidth="10" defaultColWidth="11.42578125" defaultRowHeight="12.75" x14ac:dyDescent="0.2"/>
  <cols>
    <col min="3" max="3" width="38.85546875" customWidth="1"/>
  </cols>
  <sheetData>
    <row r="1" spans="1:3" ht="13.5" thickBot="1" x14ac:dyDescent="0.25">
      <c r="A1" s="131" t="s">
        <v>190</v>
      </c>
      <c r="B1" s="131" t="s">
        <v>73</v>
      </c>
      <c r="C1" s="131" t="s">
        <v>74</v>
      </c>
    </row>
    <row r="2" spans="1:3" x14ac:dyDescent="0.2">
      <c r="A2" s="128">
        <v>1482116</v>
      </c>
      <c r="B2" s="132">
        <v>806</v>
      </c>
      <c r="C2" s="129" t="s">
        <v>77</v>
      </c>
    </row>
    <row r="3" spans="1:3" x14ac:dyDescent="0.2">
      <c r="A3" s="121"/>
      <c r="B3" s="112">
        <v>2225</v>
      </c>
      <c r="C3" s="122" t="s">
        <v>77</v>
      </c>
    </row>
    <row r="4" spans="1:3" x14ac:dyDescent="0.2">
      <c r="A4" s="121"/>
      <c r="B4" s="112">
        <v>2302</v>
      </c>
      <c r="C4" s="122" t="s">
        <v>78</v>
      </c>
    </row>
    <row r="5" spans="1:3" x14ac:dyDescent="0.2">
      <c r="A5" s="121"/>
      <c r="B5" s="112">
        <v>2225</v>
      </c>
      <c r="C5" s="122" t="s">
        <v>77</v>
      </c>
    </row>
    <row r="6" spans="1:3" x14ac:dyDescent="0.2">
      <c r="A6" s="121"/>
      <c r="B6" s="112">
        <v>791</v>
      </c>
      <c r="C6" s="122" t="s">
        <v>79</v>
      </c>
    </row>
    <row r="7" spans="1:3" x14ac:dyDescent="0.2">
      <c r="A7" s="121"/>
      <c r="B7" s="112">
        <v>2211</v>
      </c>
      <c r="C7" s="122" t="s">
        <v>80</v>
      </c>
    </row>
    <row r="8" spans="1:3" x14ac:dyDescent="0.2">
      <c r="A8" s="121" t="s">
        <v>191</v>
      </c>
      <c r="B8" s="112">
        <v>2071</v>
      </c>
      <c r="C8" s="122" t="s">
        <v>81</v>
      </c>
    </row>
    <row r="9" spans="1:3" x14ac:dyDescent="0.2">
      <c r="A9" s="121">
        <v>3077062</v>
      </c>
      <c r="B9" s="112">
        <v>3242</v>
      </c>
      <c r="C9" s="122" t="s">
        <v>82</v>
      </c>
    </row>
    <row r="10" spans="1:3" x14ac:dyDescent="0.2">
      <c r="A10" s="121"/>
      <c r="B10" s="112">
        <v>2275</v>
      </c>
      <c r="C10" s="122" t="s">
        <v>83</v>
      </c>
    </row>
    <row r="11" spans="1:3" x14ac:dyDescent="0.2">
      <c r="A11" s="121"/>
      <c r="B11" s="112">
        <v>1368</v>
      </c>
      <c r="C11" s="122" t="s">
        <v>84</v>
      </c>
    </row>
    <row r="12" spans="1:3" x14ac:dyDescent="0.2">
      <c r="A12" s="121">
        <v>3564895</v>
      </c>
      <c r="B12" s="112">
        <v>1936</v>
      </c>
      <c r="C12" s="122" t="s">
        <v>85</v>
      </c>
    </row>
    <row r="13" spans="1:3" x14ac:dyDescent="0.2">
      <c r="A13" s="121"/>
      <c r="B13" s="112">
        <v>2044</v>
      </c>
      <c r="C13" s="122" t="s">
        <v>86</v>
      </c>
    </row>
    <row r="14" spans="1:3" x14ac:dyDescent="0.2">
      <c r="A14" s="121"/>
      <c r="B14" s="112">
        <v>2114</v>
      </c>
      <c r="C14" s="122" t="s">
        <v>87</v>
      </c>
    </row>
    <row r="15" spans="1:3" x14ac:dyDescent="0.2">
      <c r="A15" s="123">
        <v>3564929</v>
      </c>
      <c r="B15" s="113">
        <v>994</v>
      </c>
      <c r="C15" s="122" t="s">
        <v>88</v>
      </c>
    </row>
    <row r="16" spans="1:3" x14ac:dyDescent="0.2">
      <c r="A16" s="123">
        <v>3077054</v>
      </c>
      <c r="B16" s="113">
        <v>710</v>
      </c>
      <c r="C16" s="122" t="s">
        <v>89</v>
      </c>
    </row>
    <row r="17" spans="1:3" x14ac:dyDescent="0.2">
      <c r="A17" s="123"/>
      <c r="B17" s="113">
        <v>1618</v>
      </c>
      <c r="C17" s="122" t="s">
        <v>90</v>
      </c>
    </row>
    <row r="18" spans="1:3" x14ac:dyDescent="0.2">
      <c r="A18" s="123">
        <v>3115060</v>
      </c>
      <c r="B18" s="113">
        <v>708</v>
      </c>
      <c r="C18" s="122" t="s">
        <v>91</v>
      </c>
    </row>
    <row r="19" spans="1:3" x14ac:dyDescent="0.2">
      <c r="A19" s="123">
        <v>1724400</v>
      </c>
      <c r="B19" s="113">
        <v>748</v>
      </c>
      <c r="C19" s="122" t="s">
        <v>92</v>
      </c>
    </row>
    <row r="20" spans="1:3" x14ac:dyDescent="0.2">
      <c r="A20" s="123">
        <v>3077070</v>
      </c>
      <c r="B20" s="113">
        <v>1571</v>
      </c>
      <c r="C20" s="122" t="s">
        <v>93</v>
      </c>
    </row>
    <row r="21" spans="1:3" x14ac:dyDescent="0.2">
      <c r="A21" s="123"/>
      <c r="B21" s="113">
        <v>1032</v>
      </c>
      <c r="C21" s="122" t="s">
        <v>192</v>
      </c>
    </row>
    <row r="22" spans="1:3" x14ac:dyDescent="0.2">
      <c r="A22" s="121">
        <v>2286607</v>
      </c>
      <c r="B22" s="112">
        <v>2021</v>
      </c>
      <c r="C22" s="122" t="s">
        <v>95</v>
      </c>
    </row>
    <row r="23" spans="1:3" x14ac:dyDescent="0.2">
      <c r="A23" s="121"/>
      <c r="B23" s="112">
        <v>2271</v>
      </c>
      <c r="C23" s="122" t="s">
        <v>96</v>
      </c>
    </row>
    <row r="24" spans="1:3" x14ac:dyDescent="0.2">
      <c r="A24" s="121">
        <v>3077088</v>
      </c>
      <c r="B24" s="112">
        <v>1415</v>
      </c>
      <c r="C24" s="122" t="s">
        <v>97</v>
      </c>
    </row>
    <row r="25" spans="1:3" x14ac:dyDescent="0.2">
      <c r="A25" s="121"/>
      <c r="B25" s="112">
        <v>2105</v>
      </c>
      <c r="C25" s="122" t="s">
        <v>98</v>
      </c>
    </row>
    <row r="26" spans="1:3" x14ac:dyDescent="0.2">
      <c r="A26" s="121" t="s">
        <v>193</v>
      </c>
      <c r="B26" s="112">
        <v>1045</v>
      </c>
      <c r="C26" s="122" t="s">
        <v>99</v>
      </c>
    </row>
    <row r="27" spans="1:3" x14ac:dyDescent="0.2">
      <c r="A27" s="121">
        <v>3564911</v>
      </c>
      <c r="B27" s="112">
        <v>1000</v>
      </c>
      <c r="C27" s="122" t="s">
        <v>100</v>
      </c>
    </row>
    <row r="28" spans="1:3" x14ac:dyDescent="0.2">
      <c r="A28" s="121"/>
      <c r="B28" s="112">
        <v>2171</v>
      </c>
      <c r="C28" s="122" t="s">
        <v>101</v>
      </c>
    </row>
    <row r="29" spans="1:3" x14ac:dyDescent="0.2">
      <c r="A29" s="123">
        <v>3077047</v>
      </c>
      <c r="B29" s="113">
        <v>766</v>
      </c>
      <c r="C29" s="122" t="s">
        <v>102</v>
      </c>
    </row>
    <row r="30" spans="1:3" x14ac:dyDescent="0.2">
      <c r="A30" s="123">
        <v>3694189</v>
      </c>
      <c r="B30" s="113">
        <v>836</v>
      </c>
      <c r="C30" s="122" t="s">
        <v>103</v>
      </c>
    </row>
    <row r="31" spans="1:3" x14ac:dyDescent="0.2">
      <c r="A31" s="123">
        <v>2350684</v>
      </c>
      <c r="B31" s="113">
        <v>1060</v>
      </c>
      <c r="C31" s="122" t="s">
        <v>104</v>
      </c>
    </row>
    <row r="32" spans="1:3" x14ac:dyDescent="0.2">
      <c r="A32" s="123"/>
      <c r="B32" s="113">
        <v>960</v>
      </c>
      <c r="C32" s="122" t="s">
        <v>105</v>
      </c>
    </row>
    <row r="33" spans="1:3" x14ac:dyDescent="0.2">
      <c r="A33" s="123"/>
      <c r="B33" s="113">
        <v>2190</v>
      </c>
      <c r="C33" s="122" t="s">
        <v>106</v>
      </c>
    </row>
    <row r="34" spans="1:3" x14ac:dyDescent="0.2">
      <c r="A34" s="123">
        <v>1482140</v>
      </c>
      <c r="B34" s="113">
        <v>3079</v>
      </c>
      <c r="C34" s="122" t="s">
        <v>107</v>
      </c>
    </row>
    <row r="35" spans="1:3" x14ac:dyDescent="0.2">
      <c r="A35" s="123"/>
      <c r="B35" s="113">
        <v>2258</v>
      </c>
      <c r="C35" s="122" t="s">
        <v>108</v>
      </c>
    </row>
    <row r="36" spans="1:3" x14ac:dyDescent="0.2">
      <c r="A36" s="123"/>
      <c r="B36" s="113">
        <v>2288</v>
      </c>
      <c r="C36" s="122" t="s">
        <v>109</v>
      </c>
    </row>
    <row r="37" spans="1:3" x14ac:dyDescent="0.2">
      <c r="A37" s="123"/>
      <c r="B37" s="113">
        <v>2046</v>
      </c>
      <c r="C37" s="122" t="s">
        <v>110</v>
      </c>
    </row>
    <row r="38" spans="1:3" x14ac:dyDescent="0.2">
      <c r="A38" s="123"/>
      <c r="B38" s="113">
        <v>716</v>
      </c>
      <c r="C38" s="122" t="s">
        <v>111</v>
      </c>
    </row>
    <row r="39" spans="1:3" x14ac:dyDescent="0.2">
      <c r="A39" s="123">
        <v>2286631</v>
      </c>
      <c r="B39" s="113">
        <v>2325</v>
      </c>
      <c r="C39" s="122" t="s">
        <v>112</v>
      </c>
    </row>
    <row r="40" spans="1:3" x14ac:dyDescent="0.2">
      <c r="A40" s="123">
        <v>2989325</v>
      </c>
      <c r="B40" s="113">
        <v>388</v>
      </c>
      <c r="C40" s="122" t="s">
        <v>113</v>
      </c>
    </row>
    <row r="41" spans="1:3" x14ac:dyDescent="0.2">
      <c r="A41" s="123">
        <v>3115011</v>
      </c>
      <c r="B41" s="113">
        <v>730</v>
      </c>
      <c r="C41" s="122" t="s">
        <v>114</v>
      </c>
    </row>
    <row r="42" spans="1:3" x14ac:dyDescent="0.2">
      <c r="A42" s="123"/>
      <c r="B42" s="113">
        <v>718</v>
      </c>
      <c r="C42" s="122" t="s">
        <v>115</v>
      </c>
    </row>
    <row r="43" spans="1:3" x14ac:dyDescent="0.2">
      <c r="A43" s="123">
        <v>2286623</v>
      </c>
      <c r="B43" s="113">
        <v>2261</v>
      </c>
      <c r="C43" s="122" t="s">
        <v>116</v>
      </c>
    </row>
    <row r="44" spans="1:3" x14ac:dyDescent="0.2">
      <c r="A44" s="123"/>
      <c r="B44" s="113">
        <v>2103</v>
      </c>
      <c r="C44" s="122" t="s">
        <v>117</v>
      </c>
    </row>
    <row r="45" spans="1:3" x14ac:dyDescent="0.2">
      <c r="A45" s="124"/>
      <c r="B45" s="114">
        <v>2047</v>
      </c>
      <c r="C45" s="122" t="s">
        <v>194</v>
      </c>
    </row>
    <row r="46" spans="1:3" x14ac:dyDescent="0.2">
      <c r="A46" s="124">
        <v>2036929</v>
      </c>
      <c r="B46" s="114">
        <v>3080</v>
      </c>
      <c r="C46" s="122" t="s">
        <v>195</v>
      </c>
    </row>
    <row r="47" spans="1:3" x14ac:dyDescent="0.2">
      <c r="A47" s="124"/>
      <c r="B47" s="114">
        <v>714</v>
      </c>
      <c r="C47" s="122" t="s">
        <v>120</v>
      </c>
    </row>
    <row r="48" spans="1:3" x14ac:dyDescent="0.2">
      <c r="A48" s="124"/>
      <c r="B48" s="114">
        <v>2276</v>
      </c>
      <c r="C48" s="122" t="s">
        <v>121</v>
      </c>
    </row>
    <row r="49" spans="1:3" x14ac:dyDescent="0.2">
      <c r="A49" s="123">
        <v>2838969</v>
      </c>
      <c r="B49" s="113">
        <v>709</v>
      </c>
      <c r="C49" s="122" t="s">
        <v>122</v>
      </c>
    </row>
    <row r="50" spans="1:3" x14ac:dyDescent="0.2">
      <c r="A50" s="123">
        <v>1482231</v>
      </c>
      <c r="B50" s="113">
        <v>739</v>
      </c>
      <c r="C50" s="122" t="s">
        <v>123</v>
      </c>
    </row>
    <row r="51" spans="1:3" x14ac:dyDescent="0.2">
      <c r="A51" s="123"/>
      <c r="B51" s="113">
        <v>2080</v>
      </c>
      <c r="C51" s="122" t="s">
        <v>124</v>
      </c>
    </row>
    <row r="52" spans="1:3" x14ac:dyDescent="0.2">
      <c r="A52" s="123">
        <v>1724335</v>
      </c>
      <c r="B52" s="113">
        <v>387</v>
      </c>
      <c r="C52" s="122" t="s">
        <v>125</v>
      </c>
    </row>
    <row r="53" spans="1:3" x14ac:dyDescent="0.2">
      <c r="A53" s="123">
        <v>3115250</v>
      </c>
      <c r="B53" s="113">
        <v>696</v>
      </c>
      <c r="C53" s="122" t="s">
        <v>126</v>
      </c>
    </row>
    <row r="54" spans="1:3" x14ac:dyDescent="0.2">
      <c r="A54" s="123">
        <v>2038487</v>
      </c>
      <c r="B54" s="113">
        <v>2064</v>
      </c>
      <c r="C54" s="122" t="s">
        <v>127</v>
      </c>
    </row>
    <row r="55" spans="1:3" x14ac:dyDescent="0.2">
      <c r="A55" s="123">
        <v>3114873</v>
      </c>
      <c r="B55" s="113">
        <v>784</v>
      </c>
      <c r="C55" s="122" t="s">
        <v>128</v>
      </c>
    </row>
    <row r="56" spans="1:3" x14ac:dyDescent="0.2">
      <c r="A56" s="123">
        <v>2989341</v>
      </c>
      <c r="B56" s="113">
        <v>753</v>
      </c>
      <c r="C56" s="122" t="s">
        <v>129</v>
      </c>
    </row>
    <row r="57" spans="1:3" x14ac:dyDescent="0.2">
      <c r="A57" s="123"/>
      <c r="B57" s="113">
        <v>1054</v>
      </c>
      <c r="C57" s="122" t="s">
        <v>130</v>
      </c>
    </row>
    <row r="58" spans="1:3" x14ac:dyDescent="0.2">
      <c r="A58" s="123">
        <v>3115078</v>
      </c>
      <c r="B58" s="113">
        <v>917</v>
      </c>
      <c r="C58" s="122" t="s">
        <v>131</v>
      </c>
    </row>
    <row r="59" spans="1:3" x14ac:dyDescent="0.2">
      <c r="A59" s="121">
        <v>2339562</v>
      </c>
      <c r="B59" s="112">
        <v>811</v>
      </c>
      <c r="C59" s="122" t="s">
        <v>132</v>
      </c>
    </row>
    <row r="60" spans="1:3" x14ac:dyDescent="0.2">
      <c r="A60" s="121">
        <v>2989366</v>
      </c>
      <c r="B60" s="112">
        <v>713</v>
      </c>
      <c r="C60" s="122" t="s">
        <v>133</v>
      </c>
    </row>
    <row r="61" spans="1:3" x14ac:dyDescent="0.2">
      <c r="A61" s="121">
        <v>1482249</v>
      </c>
      <c r="B61" s="112">
        <v>741</v>
      </c>
      <c r="C61" s="122" t="s">
        <v>134</v>
      </c>
    </row>
    <row r="62" spans="1:3" x14ac:dyDescent="0.2">
      <c r="A62" s="121"/>
      <c r="B62" s="112">
        <v>2093</v>
      </c>
      <c r="C62" s="122" t="s">
        <v>135</v>
      </c>
    </row>
    <row r="63" spans="1:3" x14ac:dyDescent="0.2">
      <c r="A63" s="121">
        <v>2037307</v>
      </c>
      <c r="B63" s="112">
        <v>724</v>
      </c>
      <c r="C63" s="122" t="s">
        <v>136</v>
      </c>
    </row>
    <row r="64" spans="1:3" x14ac:dyDescent="0.2">
      <c r="A64" s="121"/>
      <c r="B64" s="112">
        <v>843</v>
      </c>
      <c r="C64" s="122" t="s">
        <v>137</v>
      </c>
    </row>
    <row r="65" spans="1:3" x14ac:dyDescent="0.2">
      <c r="A65" s="121"/>
      <c r="B65" s="112">
        <v>928</v>
      </c>
      <c r="C65" s="122" t="s">
        <v>138</v>
      </c>
    </row>
    <row r="66" spans="1:3" x14ac:dyDescent="0.2">
      <c r="A66" s="123">
        <v>3564903</v>
      </c>
      <c r="B66" s="113">
        <v>2064</v>
      </c>
      <c r="C66" s="122" t="s">
        <v>139</v>
      </c>
    </row>
    <row r="67" spans="1:3" x14ac:dyDescent="0.2">
      <c r="A67" s="123"/>
      <c r="B67" s="113">
        <v>2240</v>
      </c>
      <c r="C67" s="122" t="s">
        <v>140</v>
      </c>
    </row>
    <row r="68" spans="1:3" x14ac:dyDescent="0.2">
      <c r="A68" s="123">
        <v>1482215</v>
      </c>
      <c r="B68" s="113">
        <v>1806</v>
      </c>
      <c r="C68" s="122" t="s">
        <v>141</v>
      </c>
    </row>
    <row r="69" spans="1:3" x14ac:dyDescent="0.2">
      <c r="A69" s="123"/>
      <c r="B69" s="113">
        <v>2055</v>
      </c>
      <c r="C69" s="122" t="s">
        <v>141</v>
      </c>
    </row>
    <row r="70" spans="1:3" x14ac:dyDescent="0.2">
      <c r="A70" s="123">
        <v>1724368</v>
      </c>
      <c r="B70" s="113">
        <v>762</v>
      </c>
      <c r="C70" s="122" t="s">
        <v>142</v>
      </c>
    </row>
    <row r="71" spans="1:3" x14ac:dyDescent="0.2">
      <c r="A71" s="123"/>
      <c r="B71" s="113"/>
      <c r="C71" s="122" t="s">
        <v>143</v>
      </c>
    </row>
    <row r="72" spans="1:3" x14ac:dyDescent="0.2">
      <c r="A72" s="121">
        <v>283846</v>
      </c>
      <c r="B72" s="112">
        <v>752</v>
      </c>
      <c r="C72" s="125" t="s">
        <v>144</v>
      </c>
    </row>
    <row r="73" spans="1:3" x14ac:dyDescent="0.2">
      <c r="A73" s="121">
        <v>1724392</v>
      </c>
      <c r="B73" s="112">
        <v>750</v>
      </c>
      <c r="C73" s="125" t="s">
        <v>145</v>
      </c>
    </row>
    <row r="74" spans="1:3" x14ac:dyDescent="0.2">
      <c r="A74" s="121"/>
      <c r="B74" s="112">
        <v>751</v>
      </c>
      <c r="C74" s="125" t="s">
        <v>146</v>
      </c>
    </row>
    <row r="75" spans="1:3" x14ac:dyDescent="0.2">
      <c r="A75" s="123">
        <v>1482256</v>
      </c>
      <c r="B75" s="113">
        <v>749</v>
      </c>
      <c r="C75" s="122" t="s">
        <v>147</v>
      </c>
    </row>
    <row r="76" spans="1:3" x14ac:dyDescent="0.2">
      <c r="A76" s="121">
        <v>2230373</v>
      </c>
      <c r="B76" s="112">
        <v>738</v>
      </c>
      <c r="C76" s="125" t="s">
        <v>148</v>
      </c>
    </row>
    <row r="77" spans="1:3" x14ac:dyDescent="0.2">
      <c r="A77" s="121"/>
      <c r="B77" s="112">
        <v>2081</v>
      </c>
      <c r="C77" s="125" t="s">
        <v>149</v>
      </c>
    </row>
    <row r="78" spans="1:3" x14ac:dyDescent="0.2">
      <c r="A78" s="121"/>
      <c r="B78" s="112">
        <v>2062</v>
      </c>
      <c r="C78" s="125" t="s">
        <v>150</v>
      </c>
    </row>
    <row r="79" spans="1:3" x14ac:dyDescent="0.2">
      <c r="A79" s="121">
        <v>1482280</v>
      </c>
      <c r="B79" s="112">
        <v>744</v>
      </c>
      <c r="C79" s="125" t="s">
        <v>151</v>
      </c>
    </row>
    <row r="80" spans="1:3" x14ac:dyDescent="0.2">
      <c r="A80" s="121">
        <v>3114899</v>
      </c>
      <c r="B80" s="112">
        <v>1339</v>
      </c>
      <c r="C80" s="125" t="s">
        <v>152</v>
      </c>
    </row>
    <row r="81" spans="1:3" x14ac:dyDescent="0.2">
      <c r="A81" s="121"/>
      <c r="B81" s="112"/>
      <c r="C81" s="125" t="s">
        <v>153</v>
      </c>
    </row>
    <row r="82" spans="1:3" x14ac:dyDescent="0.2">
      <c r="A82" s="121"/>
      <c r="B82" s="112">
        <v>747</v>
      </c>
      <c r="C82" s="125" t="s">
        <v>154</v>
      </c>
    </row>
    <row r="83" spans="1:3" x14ac:dyDescent="0.2">
      <c r="A83" s="121">
        <v>3115284</v>
      </c>
      <c r="B83" s="112">
        <v>1158</v>
      </c>
      <c r="C83" s="125" t="s">
        <v>155</v>
      </c>
    </row>
    <row r="84" spans="1:3" x14ac:dyDescent="0.2">
      <c r="A84" s="121">
        <v>3114857</v>
      </c>
      <c r="B84" s="112">
        <v>764</v>
      </c>
      <c r="C84" s="125" t="s">
        <v>156</v>
      </c>
    </row>
    <row r="85" spans="1:3" x14ac:dyDescent="0.2">
      <c r="A85" s="121">
        <v>1482272</v>
      </c>
      <c r="B85" s="112">
        <v>745</v>
      </c>
      <c r="C85" s="125" t="s">
        <v>157</v>
      </c>
    </row>
    <row r="86" spans="1:3" x14ac:dyDescent="0.2">
      <c r="A86" s="121">
        <v>3115276</v>
      </c>
      <c r="B86" s="112">
        <v>746</v>
      </c>
      <c r="C86" s="125" t="s">
        <v>158</v>
      </c>
    </row>
    <row r="87" spans="1:3" x14ac:dyDescent="0.2">
      <c r="A87" s="121">
        <v>3262920</v>
      </c>
      <c r="B87" s="112">
        <v>900</v>
      </c>
      <c r="C87" s="125" t="s">
        <v>159</v>
      </c>
    </row>
    <row r="88" spans="1:3" x14ac:dyDescent="0.2">
      <c r="A88" s="121">
        <v>3115185</v>
      </c>
      <c r="B88" s="112"/>
      <c r="C88" s="125" t="s">
        <v>160</v>
      </c>
    </row>
    <row r="89" spans="1:3" x14ac:dyDescent="0.2">
      <c r="A89" s="121">
        <v>3115128</v>
      </c>
      <c r="B89" s="112"/>
      <c r="C89" s="125" t="s">
        <v>160</v>
      </c>
    </row>
    <row r="90" spans="1:3" x14ac:dyDescent="0.2">
      <c r="A90" s="121">
        <v>3115219</v>
      </c>
      <c r="B90" s="112">
        <v>731</v>
      </c>
      <c r="C90" s="125" t="s">
        <v>161</v>
      </c>
    </row>
    <row r="91" spans="1:3" x14ac:dyDescent="0.2">
      <c r="A91" s="123">
        <v>3115045</v>
      </c>
      <c r="B91" s="113"/>
      <c r="C91" s="122" t="s">
        <v>162</v>
      </c>
    </row>
    <row r="92" spans="1:3" x14ac:dyDescent="0.2">
      <c r="A92" s="121">
        <v>770628</v>
      </c>
      <c r="B92" s="112"/>
      <c r="C92" s="125" t="s">
        <v>163</v>
      </c>
    </row>
    <row r="93" spans="1:3" x14ac:dyDescent="0.2">
      <c r="A93" s="121">
        <v>2286979</v>
      </c>
      <c r="B93" s="112">
        <v>992</v>
      </c>
      <c r="C93" s="125" t="s">
        <v>164</v>
      </c>
    </row>
    <row r="94" spans="1:3" x14ac:dyDescent="0.2">
      <c r="A94" s="121">
        <v>3114907</v>
      </c>
      <c r="B94" s="112"/>
      <c r="C94" s="125" t="s">
        <v>165</v>
      </c>
    </row>
    <row r="95" spans="1:3" x14ac:dyDescent="0.2">
      <c r="A95" s="123">
        <v>3114980</v>
      </c>
      <c r="B95" s="113"/>
      <c r="C95" s="122" t="s">
        <v>166</v>
      </c>
    </row>
    <row r="96" spans="1:3" x14ac:dyDescent="0.2">
      <c r="A96" s="123">
        <v>1482165</v>
      </c>
      <c r="B96" s="113">
        <v>2040</v>
      </c>
      <c r="C96" s="122" t="s">
        <v>167</v>
      </c>
    </row>
    <row r="97" spans="1:3" x14ac:dyDescent="0.2">
      <c r="A97" s="121">
        <v>3115052</v>
      </c>
      <c r="B97" s="112"/>
      <c r="C97" s="125" t="s">
        <v>168</v>
      </c>
    </row>
    <row r="98" spans="1:3" x14ac:dyDescent="0.2">
      <c r="A98" s="121">
        <v>3114915</v>
      </c>
      <c r="B98" s="112">
        <v>861</v>
      </c>
      <c r="C98" s="125" t="s">
        <v>169</v>
      </c>
    </row>
    <row r="99" spans="1:3" x14ac:dyDescent="0.2">
      <c r="A99" s="121"/>
      <c r="B99" s="112">
        <v>767</v>
      </c>
      <c r="C99" s="125" t="s">
        <v>170</v>
      </c>
    </row>
    <row r="100" spans="1:3" x14ac:dyDescent="0.2">
      <c r="A100" s="121">
        <v>3114865</v>
      </c>
      <c r="B100" s="112">
        <v>2199</v>
      </c>
      <c r="C100" s="125" t="s">
        <v>171</v>
      </c>
    </row>
    <row r="101" spans="1:3" x14ac:dyDescent="0.2">
      <c r="A101" s="121">
        <v>3114949</v>
      </c>
      <c r="B101" s="112">
        <v>729</v>
      </c>
      <c r="C101" s="125" t="s">
        <v>173</v>
      </c>
    </row>
    <row r="102" spans="1:3" x14ac:dyDescent="0.2">
      <c r="A102" s="121">
        <v>3114931</v>
      </c>
      <c r="B102" s="112">
        <v>728</v>
      </c>
      <c r="C102" s="125" t="s">
        <v>174</v>
      </c>
    </row>
    <row r="103" spans="1:3" x14ac:dyDescent="0.2">
      <c r="A103" s="121"/>
      <c r="B103" s="112">
        <v>730</v>
      </c>
      <c r="C103" s="125" t="s">
        <v>175</v>
      </c>
    </row>
    <row r="104" spans="1:3" x14ac:dyDescent="0.2">
      <c r="A104" s="121"/>
      <c r="B104" s="112">
        <v>730</v>
      </c>
      <c r="C104" s="122" t="s">
        <v>175</v>
      </c>
    </row>
    <row r="105" spans="1:3" x14ac:dyDescent="0.2">
      <c r="A105" s="121"/>
      <c r="B105" s="112">
        <v>994</v>
      </c>
      <c r="C105" s="122" t="s">
        <v>196</v>
      </c>
    </row>
    <row r="106" spans="1:3" x14ac:dyDescent="0.2">
      <c r="A106" s="121"/>
      <c r="B106" s="112">
        <v>388</v>
      </c>
      <c r="C106" s="122" t="s">
        <v>177</v>
      </c>
    </row>
    <row r="107" spans="1:3" x14ac:dyDescent="0.2">
      <c r="A107" s="121"/>
      <c r="B107" s="112">
        <v>388</v>
      </c>
      <c r="C107" s="122" t="s">
        <v>177</v>
      </c>
    </row>
    <row r="108" spans="1:3" x14ac:dyDescent="0.2">
      <c r="A108" s="121">
        <v>1536010</v>
      </c>
      <c r="B108" s="112"/>
      <c r="C108" s="122" t="s">
        <v>178</v>
      </c>
    </row>
    <row r="109" spans="1:3" x14ac:dyDescent="0.2">
      <c r="A109" s="121">
        <v>3114923</v>
      </c>
      <c r="B109" s="112"/>
      <c r="C109" s="122" t="s">
        <v>179</v>
      </c>
    </row>
    <row r="110" spans="1:3" x14ac:dyDescent="0.2">
      <c r="A110" s="121"/>
      <c r="B110" s="112">
        <v>387</v>
      </c>
      <c r="C110" s="122" t="s">
        <v>125</v>
      </c>
    </row>
    <row r="111" spans="1:3" x14ac:dyDescent="0.2">
      <c r="A111" s="121">
        <v>3114972</v>
      </c>
      <c r="B111" s="112"/>
      <c r="C111" s="122" t="s">
        <v>180</v>
      </c>
    </row>
    <row r="112" spans="1:3" x14ac:dyDescent="0.2">
      <c r="A112" s="123">
        <v>3115029</v>
      </c>
      <c r="B112" s="113"/>
      <c r="C112" s="122" t="s">
        <v>181</v>
      </c>
    </row>
    <row r="113" spans="1:3" x14ac:dyDescent="0.2">
      <c r="A113" s="123">
        <v>3114956</v>
      </c>
      <c r="B113" s="113">
        <v>838</v>
      </c>
      <c r="C113" s="122" t="s">
        <v>182</v>
      </c>
    </row>
    <row r="114" spans="1:3" x14ac:dyDescent="0.2">
      <c r="A114" s="121">
        <v>3115235</v>
      </c>
      <c r="B114" s="112">
        <v>827</v>
      </c>
      <c r="C114" s="122" t="s">
        <v>143</v>
      </c>
    </row>
    <row r="115" spans="1:3" x14ac:dyDescent="0.2">
      <c r="A115" s="142">
        <v>3115193</v>
      </c>
      <c r="B115" s="143">
        <v>337</v>
      </c>
      <c r="C115" s="144" t="s">
        <v>183</v>
      </c>
    </row>
    <row r="116" spans="1:3" x14ac:dyDescent="0.2">
      <c r="A116" s="142">
        <v>3115094</v>
      </c>
      <c r="B116" s="143"/>
      <c r="C116" s="144" t="s">
        <v>184</v>
      </c>
    </row>
    <row r="117" spans="1:3" x14ac:dyDescent="0.2">
      <c r="A117" s="142">
        <v>3115227</v>
      </c>
      <c r="B117" s="143">
        <v>742</v>
      </c>
      <c r="C117" s="144" t="s">
        <v>185</v>
      </c>
    </row>
    <row r="118" spans="1:3" x14ac:dyDescent="0.2">
      <c r="A118" s="142">
        <v>2036960</v>
      </c>
      <c r="B118" s="143">
        <v>974</v>
      </c>
      <c r="C118" s="144" t="s">
        <v>186</v>
      </c>
    </row>
    <row r="119" spans="1:3" x14ac:dyDescent="0.2">
      <c r="A119" s="142">
        <v>414378</v>
      </c>
      <c r="B119" s="143">
        <v>2203</v>
      </c>
      <c r="C119" s="144" t="s">
        <v>187</v>
      </c>
    </row>
    <row r="120" spans="1:3" x14ac:dyDescent="0.2">
      <c r="A120" s="142">
        <v>3114154</v>
      </c>
      <c r="B120" s="143">
        <v>3403</v>
      </c>
      <c r="C120" s="144" t="s">
        <v>188</v>
      </c>
    </row>
    <row r="121" spans="1:3" ht="13.5" thickBot="1" x14ac:dyDescent="0.25">
      <c r="A121" s="126">
        <v>3115292</v>
      </c>
      <c r="B121" s="130">
        <v>755</v>
      </c>
      <c r="C121" s="127" t="s">
        <v>189</v>
      </c>
    </row>
  </sheetData>
  <autoFilter ref="A1:C12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2"/>
  <sheetViews>
    <sheetView zoomScale="130" zoomScaleNormal="130" workbookViewId="0">
      <pane ySplit="1" topLeftCell="A2" activePane="bottomLeft" state="frozen"/>
      <selection pane="bottomLeft" activeCell="E22" sqref="E22"/>
    </sheetView>
  </sheetViews>
  <sheetFormatPr baseColWidth="10" defaultColWidth="11.42578125" defaultRowHeight="12.75" x14ac:dyDescent="0.2"/>
  <cols>
    <col min="1" max="1" width="14.7109375" customWidth="1"/>
    <col min="2" max="2" width="10.85546875" customWidth="1"/>
    <col min="3" max="3" width="34.140625" customWidth="1"/>
    <col min="4" max="4" width="19.42578125" customWidth="1"/>
    <col min="6" max="6" width="7.5703125" customWidth="1"/>
    <col min="7" max="7" width="9.7109375" customWidth="1"/>
    <col min="8" max="8" width="18.5703125" customWidth="1"/>
  </cols>
  <sheetData>
    <row r="1" spans="1:8" ht="13.5" thickBot="1" x14ac:dyDescent="0.25">
      <c r="A1" s="131" t="s">
        <v>197</v>
      </c>
      <c r="B1" s="131" t="s">
        <v>198</v>
      </c>
      <c r="C1" s="131" t="s">
        <v>74</v>
      </c>
      <c r="D1" s="131" t="s">
        <v>199</v>
      </c>
      <c r="E1" s="131" t="s">
        <v>75</v>
      </c>
      <c r="F1" s="131" t="s">
        <v>73</v>
      </c>
      <c r="G1" s="131" t="s">
        <v>200</v>
      </c>
    </row>
    <row r="2" spans="1:8" x14ac:dyDescent="0.2">
      <c r="A2" s="134">
        <v>3564911</v>
      </c>
      <c r="B2" s="133">
        <f>IFERROR(VLOOKUP(A2,BASE!A:B,2,FALSE),"")</f>
        <v>1000</v>
      </c>
      <c r="C2" s="133" t="str">
        <f>IFERROR(VLOOKUP(A2,BASE!A:C,3,FALSE),"")</f>
        <v>LLANTA235/85 R 16 MUD TERRAIN</v>
      </c>
      <c r="D2" s="133" t="s">
        <v>201</v>
      </c>
      <c r="E2" s="135">
        <v>2</v>
      </c>
      <c r="F2" s="135">
        <v>1</v>
      </c>
      <c r="G2" s="140">
        <v>43678</v>
      </c>
    </row>
    <row r="3" spans="1:8" x14ac:dyDescent="0.2">
      <c r="A3" s="134">
        <v>3115060</v>
      </c>
      <c r="B3" s="133">
        <f>IFERROR(VLOOKUP(A3,BASE!A:B,2,FALSE),"")</f>
        <v>708</v>
      </c>
      <c r="C3" s="133" t="str">
        <f>IFERROR(VLOOKUP(A3,BASE!A:C,3,FALSE),"")</f>
        <v>LLANTA 500/70 R 24 XMCL</v>
      </c>
      <c r="D3" s="133" t="s">
        <v>202</v>
      </c>
      <c r="E3" s="135">
        <v>2</v>
      </c>
      <c r="F3" s="135">
        <v>1</v>
      </c>
      <c r="G3" s="140">
        <v>43670</v>
      </c>
    </row>
    <row r="4" spans="1:8" x14ac:dyDescent="0.2">
      <c r="A4" s="134">
        <v>1482116</v>
      </c>
      <c r="B4" s="133">
        <f>IFERROR(VLOOKUP(A4,BASE!A:B,2,FALSE),"")</f>
        <v>806</v>
      </c>
      <c r="C4" s="133" t="str">
        <f>IFERROR(VLOOKUP(A4,BASE!A:C,3,FALSE),"")</f>
        <v>LLANTA 225/75 R 16 MUD TERRAIN</v>
      </c>
      <c r="D4" s="133" t="s">
        <v>203</v>
      </c>
      <c r="E4" s="135">
        <v>3</v>
      </c>
      <c r="F4" s="135">
        <v>1</v>
      </c>
      <c r="G4" s="140">
        <v>43680</v>
      </c>
    </row>
    <row r="5" spans="1:8" x14ac:dyDescent="0.2">
      <c r="A5" s="134">
        <v>1482116</v>
      </c>
      <c r="B5" s="133">
        <f>IFERROR(VLOOKUP(A5,BASE!A:B,2,FALSE),"")</f>
        <v>806</v>
      </c>
      <c r="C5" s="133" t="str">
        <f>IFERROR(VLOOKUP(A5,BASE!A:C,3,FALSE),"")</f>
        <v>LLANTA 225/75 R 16 MUD TERRAIN</v>
      </c>
      <c r="D5" s="133" t="s">
        <v>204</v>
      </c>
      <c r="E5" s="135">
        <v>2</v>
      </c>
      <c r="F5" s="135">
        <v>1</v>
      </c>
      <c r="G5" s="140">
        <v>43677</v>
      </c>
    </row>
    <row r="6" spans="1:8" x14ac:dyDescent="0.2">
      <c r="A6" s="134">
        <v>1482116</v>
      </c>
      <c r="B6" s="133">
        <f>IFERROR(VLOOKUP(A6,BASE!A:B,2,FALSE),"")</f>
        <v>806</v>
      </c>
      <c r="C6" s="133" t="str">
        <f>IFERROR(VLOOKUP(A6,BASE!A:C,3,FALSE),"")</f>
        <v>LLANTA 225/75 R 16 MUD TERRAIN</v>
      </c>
      <c r="D6" s="133" t="s">
        <v>205</v>
      </c>
      <c r="E6" s="135">
        <v>2</v>
      </c>
      <c r="F6" s="135">
        <v>1</v>
      </c>
      <c r="G6" s="140">
        <v>43675</v>
      </c>
    </row>
    <row r="7" spans="1:8" x14ac:dyDescent="0.2">
      <c r="A7" s="134">
        <v>3564895</v>
      </c>
      <c r="B7" s="133">
        <f>IFERROR(VLOOKUP(A7,BASE!A:B,2,FALSE),"")</f>
        <v>1936</v>
      </c>
      <c r="C7" s="133" t="str">
        <f>IFERROR(VLOOKUP(A7,BASE!A:C,3,FALSE),"")</f>
        <v>LLANTA 245/70 R 17 MUD TERRAIN</v>
      </c>
      <c r="D7" s="133" t="s">
        <v>206</v>
      </c>
      <c r="E7" s="135">
        <v>1</v>
      </c>
      <c r="F7" s="135">
        <v>1</v>
      </c>
      <c r="G7" s="140">
        <v>43681</v>
      </c>
    </row>
    <row r="8" spans="1:8" x14ac:dyDescent="0.2">
      <c r="A8" s="134">
        <v>3564895</v>
      </c>
      <c r="B8" s="133">
        <f>IFERROR(VLOOKUP(A8,BASE!A:B,2,FALSE),"")</f>
        <v>1936</v>
      </c>
      <c r="C8" s="133" t="str">
        <f>IFERROR(VLOOKUP(A8,BASE!A:C,3,FALSE),"")</f>
        <v>LLANTA 245/70 R 17 MUD TERRAIN</v>
      </c>
      <c r="D8" s="133" t="s">
        <v>207</v>
      </c>
      <c r="E8" s="135">
        <v>1</v>
      </c>
      <c r="F8" s="135">
        <v>1</v>
      </c>
      <c r="G8" s="140">
        <v>43681</v>
      </c>
    </row>
    <row r="9" spans="1:8" x14ac:dyDescent="0.2">
      <c r="A9" s="134">
        <v>3564895</v>
      </c>
      <c r="B9" s="133">
        <f>IFERROR(VLOOKUP(A9,BASE!A:B,2,FALSE),"")</f>
        <v>1936</v>
      </c>
      <c r="C9" s="133" t="str">
        <f>IFERROR(VLOOKUP(A9,BASE!A:C,3,FALSE),"")</f>
        <v>LLANTA 245/70 R 17 MUD TERRAIN</v>
      </c>
      <c r="D9" s="133" t="s">
        <v>208</v>
      </c>
      <c r="E9" s="135">
        <v>2</v>
      </c>
      <c r="F9" s="135">
        <v>1</v>
      </c>
      <c r="G9" s="140">
        <v>43683</v>
      </c>
    </row>
    <row r="10" spans="1:8" x14ac:dyDescent="0.2">
      <c r="A10" s="134">
        <v>3564895</v>
      </c>
      <c r="B10" s="133">
        <f>IFERROR(VLOOKUP(A10,BASE!A:B,2,FALSE),"")</f>
        <v>1936</v>
      </c>
      <c r="C10" s="133" t="str">
        <f>IFERROR(VLOOKUP(A10,BASE!A:C,3,FALSE),"")</f>
        <v>LLANTA 245/70 R 17 MUD TERRAIN</v>
      </c>
      <c r="D10" s="133" t="s">
        <v>209</v>
      </c>
      <c r="E10" s="135">
        <v>2</v>
      </c>
      <c r="F10" s="135">
        <v>1</v>
      </c>
      <c r="G10" s="140">
        <v>43675</v>
      </c>
    </row>
    <row r="11" spans="1:8" x14ac:dyDescent="0.2">
      <c r="A11" s="134">
        <v>3564895</v>
      </c>
      <c r="B11" s="133">
        <f>IFERROR(VLOOKUP(A11,BASE!A:B,2,FALSE),"")</f>
        <v>1936</v>
      </c>
      <c r="C11" s="133" t="str">
        <f>IFERROR(VLOOKUP(A11,BASE!A:C,3,FALSE),"")</f>
        <v>LLANTA 245/70 R 17 MUD TERRAIN</v>
      </c>
      <c r="D11" s="133" t="s">
        <v>210</v>
      </c>
      <c r="E11" s="135">
        <v>1</v>
      </c>
      <c r="F11" s="135">
        <v>1</v>
      </c>
      <c r="G11" s="140">
        <v>43677</v>
      </c>
    </row>
    <row r="12" spans="1:8" x14ac:dyDescent="0.2">
      <c r="A12" s="134">
        <v>3564895</v>
      </c>
      <c r="B12" s="133">
        <f>IFERROR(VLOOKUP(A12,BASE!A:B,2,FALSE),"")</f>
        <v>1936</v>
      </c>
      <c r="C12" s="133" t="str">
        <f>IFERROR(VLOOKUP(A12,BASE!A:C,3,FALSE),"")</f>
        <v>LLANTA 245/70 R 17 MUD TERRAIN</v>
      </c>
      <c r="D12" s="133" t="s">
        <v>211</v>
      </c>
      <c r="E12" s="135">
        <v>1</v>
      </c>
      <c r="F12" s="135">
        <v>1</v>
      </c>
      <c r="G12" s="140">
        <v>43672</v>
      </c>
    </row>
    <row r="13" spans="1:8" x14ac:dyDescent="0.2">
      <c r="A13" s="134">
        <v>2286607</v>
      </c>
      <c r="B13" s="133">
        <f>IFERROR(VLOOKUP(A13,BASE!A:B,2,FALSE),"")</f>
        <v>2021</v>
      </c>
      <c r="C13" s="133" t="str">
        <f>IFERROR(VLOOKUP(A13,BASE!A:C,3,FALSE),"")</f>
        <v>LLANTA 7.50-16 PIONERA</v>
      </c>
      <c r="D13" s="133" t="s">
        <v>212</v>
      </c>
      <c r="E13" s="135">
        <v>1</v>
      </c>
      <c r="F13" s="135">
        <v>1</v>
      </c>
      <c r="G13" s="140">
        <v>43681</v>
      </c>
    </row>
    <row r="14" spans="1:8" x14ac:dyDescent="0.2">
      <c r="A14" s="134">
        <v>3564929</v>
      </c>
      <c r="B14" s="133">
        <f>IFERROR(VLOOKUP(A14,BASE!A:B,2,FALSE),"")</f>
        <v>994</v>
      </c>
      <c r="C14" s="133" t="str">
        <f>IFERROR(VLOOKUP(A14,BASE!A:C,3,FALSE),"")</f>
        <v>LLANTA 245/70 R 19.5 XDE2</v>
      </c>
      <c r="D14" s="133" t="s">
        <v>213</v>
      </c>
      <c r="E14" s="135">
        <v>1</v>
      </c>
      <c r="F14" s="135">
        <v>1</v>
      </c>
      <c r="G14" s="140">
        <v>43685</v>
      </c>
    </row>
    <row r="15" spans="1:8" x14ac:dyDescent="0.2">
      <c r="A15" s="134">
        <v>1482140</v>
      </c>
      <c r="B15" s="133">
        <f>IFERROR(VLOOKUP(A15,BASE!A:B,2,FALSE),"")</f>
        <v>3079</v>
      </c>
      <c r="C15" s="133" t="str">
        <f>IFERROR(VLOOKUP(A15,BASE!A:C,3,FALSE),"")</f>
        <v>LLANTA 10.00-20 TH 200 LIMA CAUCHO</v>
      </c>
      <c r="D15" s="133" t="s">
        <v>214</v>
      </c>
      <c r="E15" s="135">
        <v>1</v>
      </c>
      <c r="F15" s="135">
        <v>1</v>
      </c>
      <c r="G15" s="140">
        <v>43675</v>
      </c>
      <c r="H15" s="146"/>
    </row>
    <row r="16" spans="1:8" x14ac:dyDescent="0.2">
      <c r="A16" s="134">
        <v>2036929</v>
      </c>
      <c r="B16" s="133">
        <f>IFERROR(VLOOKUP(A16,BASE!A:B,2,FALSE),"")</f>
        <v>3080</v>
      </c>
      <c r="C16" s="133" t="str">
        <f>IFERROR(VLOOKUP(A16,BASE!A:C,3,FALSE),"")</f>
        <v>LLANTA 10.00-20 TD 440</v>
      </c>
      <c r="D16" s="133" t="s">
        <v>215</v>
      </c>
      <c r="E16" s="135">
        <v>1</v>
      </c>
      <c r="F16" s="135">
        <v>1</v>
      </c>
      <c r="G16" s="140">
        <v>43682</v>
      </c>
    </row>
    <row r="17" spans="1:8" x14ac:dyDescent="0.2">
      <c r="A17" s="134">
        <v>2036929</v>
      </c>
      <c r="B17" s="133">
        <f>IFERROR(VLOOKUP(A17,BASE!A:B,2,FALSE),"")</f>
        <v>3080</v>
      </c>
      <c r="C17" s="133" t="str">
        <f>IFERROR(VLOOKUP(A17,BASE!A:C,3,FALSE),"")</f>
        <v>LLANTA 10.00-20 TD 440</v>
      </c>
      <c r="D17" s="133" t="s">
        <v>216</v>
      </c>
      <c r="E17" s="135">
        <v>1</v>
      </c>
      <c r="F17" s="135">
        <v>1</v>
      </c>
      <c r="G17" s="140">
        <v>43685</v>
      </c>
    </row>
    <row r="18" spans="1:8" x14ac:dyDescent="0.2">
      <c r="A18" s="134">
        <v>1482231</v>
      </c>
      <c r="B18" s="133">
        <f>IFERROR(VLOOKUP(A18,BASE!A:B,2,FALSE),"")</f>
        <v>739</v>
      </c>
      <c r="C18" s="133" t="str">
        <f>IFERROR(VLOOKUP(A18,BASE!A:C,3,FALSE),"")</f>
        <v>NEUMATICO 10.00-20</v>
      </c>
      <c r="D18" s="133" t="s">
        <v>216</v>
      </c>
      <c r="E18" s="135">
        <v>1</v>
      </c>
      <c r="F18" s="135">
        <v>2</v>
      </c>
      <c r="G18" s="140">
        <v>43685</v>
      </c>
    </row>
    <row r="19" spans="1:8" x14ac:dyDescent="0.2">
      <c r="A19" s="134">
        <v>2036929</v>
      </c>
      <c r="B19" s="133">
        <f>IFERROR(VLOOKUP(A19,BASE!A:B,2,FALSE),"")</f>
        <v>3080</v>
      </c>
      <c r="C19" s="133" t="str">
        <f>IFERROR(VLOOKUP(A19,BASE!A:C,3,FALSE),"")</f>
        <v>LLANTA 10.00-20 TD 440</v>
      </c>
      <c r="D19" s="133" t="s">
        <v>218</v>
      </c>
      <c r="E19" s="135">
        <v>1</v>
      </c>
      <c r="F19" s="135">
        <v>1</v>
      </c>
      <c r="G19" s="140">
        <v>43677</v>
      </c>
    </row>
    <row r="20" spans="1:8" x14ac:dyDescent="0.2">
      <c r="A20" s="134">
        <v>1482231</v>
      </c>
      <c r="B20" s="133">
        <f>IFERROR(VLOOKUP(A20,BASE!A:B,2,FALSE),"")</f>
        <v>739</v>
      </c>
      <c r="C20" s="133" t="str">
        <f>IFERROR(VLOOKUP(A20,BASE!A:C,3,FALSE),"")</f>
        <v>NEUMATICO 10.00-20</v>
      </c>
      <c r="D20" s="133" t="s">
        <v>218</v>
      </c>
      <c r="E20" s="135">
        <v>1</v>
      </c>
      <c r="F20" s="135">
        <v>2</v>
      </c>
      <c r="G20" s="140">
        <v>43677</v>
      </c>
    </row>
    <row r="21" spans="1:8" x14ac:dyDescent="0.2">
      <c r="A21" s="134">
        <v>1482280</v>
      </c>
      <c r="B21" s="133">
        <f>IFERROR(VLOOKUP(A21,BASE!A:B,2,FALSE),"")</f>
        <v>744</v>
      </c>
      <c r="C21" s="133" t="str">
        <f>IFERROR(VLOOKUP(A21,BASE!A:C,3,FALSE),"")</f>
        <v>PROTECTOR R 20</v>
      </c>
      <c r="D21" s="133" t="s">
        <v>218</v>
      </c>
      <c r="E21" s="135">
        <v>1</v>
      </c>
      <c r="F21" s="135">
        <v>3</v>
      </c>
      <c r="G21" s="140">
        <v>43677</v>
      </c>
    </row>
    <row r="22" spans="1:8" x14ac:dyDescent="0.2">
      <c r="A22" s="134">
        <v>3077070</v>
      </c>
      <c r="B22" s="133">
        <f>IFERROR(VLOOKUP(A22,BASE!A:B,2,FALSE),"")</f>
        <v>1571</v>
      </c>
      <c r="C22" s="133" t="str">
        <f>IFERROR(VLOOKUP(A22,BASE!A:C,3,FALSE),"")</f>
        <v>LLANTA 12 R 22.5 XWKS XZY</v>
      </c>
      <c r="D22" s="133" t="s">
        <v>219</v>
      </c>
      <c r="E22" s="135">
        <v>1</v>
      </c>
      <c r="F22" s="135">
        <v>1</v>
      </c>
      <c r="G22" s="140">
        <v>43683</v>
      </c>
      <c r="H22" s="147">
        <v>295</v>
      </c>
    </row>
    <row r="23" spans="1:8" x14ac:dyDescent="0.2">
      <c r="A23" s="134">
        <v>3077070</v>
      </c>
      <c r="B23" s="133">
        <f>IFERROR(VLOOKUP(A23,BASE!A:B,2,FALSE),"")</f>
        <v>1571</v>
      </c>
      <c r="C23" s="133" t="str">
        <f>IFERROR(VLOOKUP(A23,BASE!A:C,3,FALSE),"")</f>
        <v>LLANTA 12 R 22.5 XWKS XZY</v>
      </c>
      <c r="D23" s="133" t="s">
        <v>220</v>
      </c>
      <c r="E23" s="135">
        <v>1</v>
      </c>
      <c r="F23" s="135">
        <v>1</v>
      </c>
      <c r="G23" s="140">
        <v>43672</v>
      </c>
    </row>
    <row r="24" spans="1:8" x14ac:dyDescent="0.2">
      <c r="A24" s="134">
        <v>3077062</v>
      </c>
      <c r="B24" s="133">
        <f>IFERROR(VLOOKUP(A24,BASE!A:B,2,FALSE),"")</f>
        <v>3242</v>
      </c>
      <c r="C24" s="133" t="str">
        <f>IFERROR(VLOOKUP(A24,BASE!A:C,3,FALSE),"")</f>
        <v>LLANTA 315/80 R 22.5 XWKS Z</v>
      </c>
      <c r="D24" s="133" t="s">
        <v>221</v>
      </c>
      <c r="E24" s="135">
        <v>2</v>
      </c>
      <c r="F24" s="135">
        <v>1</v>
      </c>
      <c r="G24" s="140">
        <v>43685</v>
      </c>
    </row>
    <row r="25" spans="1:8" x14ac:dyDescent="0.2">
      <c r="A25" s="134">
        <v>3077062</v>
      </c>
      <c r="B25" s="133">
        <f>IFERROR(VLOOKUP(A25,BASE!A:B,2,FALSE),"")</f>
        <v>3242</v>
      </c>
      <c r="C25" s="133" t="str">
        <f>IFERROR(VLOOKUP(A25,BASE!A:C,3,FALSE),"")</f>
        <v>LLANTA 315/80 R 22.5 XWKS Z</v>
      </c>
      <c r="D25" s="133" t="s">
        <v>222</v>
      </c>
      <c r="E25" s="135">
        <v>1</v>
      </c>
      <c r="F25" s="135">
        <v>1</v>
      </c>
      <c r="G25" s="140">
        <v>43685</v>
      </c>
    </row>
    <row r="26" spans="1:8" x14ac:dyDescent="0.2">
      <c r="A26" s="134">
        <v>3077062</v>
      </c>
      <c r="B26" s="133">
        <f>IFERROR(VLOOKUP(A26,BASE!A:B,2,FALSE),"")</f>
        <v>3242</v>
      </c>
      <c r="C26" s="133" t="str">
        <f>IFERROR(VLOOKUP(A26,BASE!A:C,3,FALSE),"")</f>
        <v>LLANTA 315/80 R 22.5 XWKS Z</v>
      </c>
      <c r="D26" s="133" t="s">
        <v>223</v>
      </c>
      <c r="E26" s="135">
        <v>1</v>
      </c>
      <c r="F26" s="135">
        <v>1</v>
      </c>
      <c r="G26" s="140">
        <v>43685</v>
      </c>
    </row>
    <row r="27" spans="1:8" x14ac:dyDescent="0.2">
      <c r="A27" s="134">
        <v>3077062</v>
      </c>
      <c r="B27" s="133">
        <f>IFERROR(VLOOKUP(A27,BASE!A:B,2,FALSE),"")</f>
        <v>3242</v>
      </c>
      <c r="C27" s="133" t="str">
        <f>IFERROR(VLOOKUP(A27,BASE!A:C,3,FALSE),"")</f>
        <v>LLANTA 315/80 R 22.5 XWKS Z</v>
      </c>
      <c r="D27" s="133" t="s">
        <v>224</v>
      </c>
      <c r="E27" s="135">
        <v>2</v>
      </c>
      <c r="F27" s="135">
        <v>1</v>
      </c>
      <c r="G27" s="140">
        <v>43685</v>
      </c>
    </row>
    <row r="28" spans="1:8" x14ac:dyDescent="0.2">
      <c r="A28" s="134">
        <v>3077062</v>
      </c>
      <c r="B28" s="133">
        <f>IFERROR(VLOOKUP(A28,BASE!A:B,2,FALSE),"")</f>
        <v>3242</v>
      </c>
      <c r="C28" s="133" t="str">
        <f>IFERROR(VLOOKUP(A28,BASE!A:C,3,FALSE),"")</f>
        <v>LLANTA 315/80 R 22.5 XWKS Z</v>
      </c>
      <c r="D28" s="133" t="s">
        <v>225</v>
      </c>
      <c r="E28" s="135">
        <v>1</v>
      </c>
      <c r="F28" s="135">
        <v>1</v>
      </c>
      <c r="G28" s="140">
        <v>43672</v>
      </c>
    </row>
    <row r="29" spans="1:8" x14ac:dyDescent="0.2">
      <c r="A29" s="134">
        <v>3077054</v>
      </c>
      <c r="B29" s="133">
        <f>IFERROR(VLOOKUP(A29,BASE!A:B,2,FALSE),"")</f>
        <v>710</v>
      </c>
      <c r="C29" s="133" t="str">
        <f>IFERROR(VLOOKUP(A29,BASE!A:C,3,FALSE),"")</f>
        <v>LLANTA 385/65 R 22.5 XTE</v>
      </c>
      <c r="D29" s="133" t="s">
        <v>226</v>
      </c>
      <c r="E29" s="135">
        <v>2</v>
      </c>
      <c r="F29" s="135">
        <v>1</v>
      </c>
      <c r="G29" s="140">
        <v>43675</v>
      </c>
    </row>
    <row r="30" spans="1:8" x14ac:dyDescent="0.2">
      <c r="A30" s="134">
        <v>2036960</v>
      </c>
      <c r="B30" s="133">
        <f>IFERROR(VLOOKUP(A30,BASE!A:B,2,FALSE),"")</f>
        <v>974</v>
      </c>
      <c r="C30" s="133" t="str">
        <f>IFERROR(VLOOKUP(A30,BASE!A:C,3,FALSE),"")</f>
        <v xml:space="preserve">LLANTA 425/65 R 22,5 20 LONAS </v>
      </c>
      <c r="D30" s="133" t="s">
        <v>227</v>
      </c>
      <c r="E30" s="135">
        <v>1</v>
      </c>
      <c r="F30" s="135">
        <v>1</v>
      </c>
      <c r="G30" s="140">
        <v>43675</v>
      </c>
    </row>
    <row r="31" spans="1:8" x14ac:dyDescent="0.2">
      <c r="A31" s="134">
        <v>3694189</v>
      </c>
      <c r="B31" s="133">
        <f>IFERROR(VLOOKUP(A31,BASE!A:B,2,FALSE),"")</f>
        <v>836</v>
      </c>
      <c r="C31" s="133" t="str">
        <f>IFERROR(VLOOKUP(A31,BASE!A:C,3,FALSE),"")</f>
        <v>LLANTA 13 R 22.5 XZH2</v>
      </c>
      <c r="D31" s="133" t="s">
        <v>228</v>
      </c>
      <c r="E31" s="135">
        <v>2</v>
      </c>
      <c r="F31" s="135">
        <v>1</v>
      </c>
      <c r="G31" s="140">
        <v>43672</v>
      </c>
      <c r="H31" s="146" t="s">
        <v>229</v>
      </c>
    </row>
    <row r="32" spans="1:8" x14ac:dyDescent="0.2">
      <c r="A32" s="134">
        <v>2989325</v>
      </c>
      <c r="B32" s="133">
        <f>IFERROR(VLOOKUP(A32,BASE!A:B,2,FALSE),"")</f>
        <v>388</v>
      </c>
      <c r="C32" s="133" t="str">
        <f>IFERROR(VLOOKUP(A32,BASE!A:C,3,FALSE),"")</f>
        <v>LLANTA 7.00 R 12 XZM</v>
      </c>
      <c r="D32" s="133" t="s">
        <v>230</v>
      </c>
      <c r="E32" s="135">
        <v>1</v>
      </c>
      <c r="F32" s="135">
        <v>1</v>
      </c>
      <c r="G32" s="140">
        <v>43677</v>
      </c>
    </row>
    <row r="33" spans="1:8" x14ac:dyDescent="0.2">
      <c r="A33" s="134">
        <v>2036929</v>
      </c>
      <c r="B33" s="133">
        <f>IFERROR(VLOOKUP(A33,BASE!A:B,2,FALSE),"")</f>
        <v>3080</v>
      </c>
      <c r="C33" s="133" t="str">
        <f>IFERROR(VLOOKUP(A33,BASE!A:C,3,FALSE),"")</f>
        <v>LLANTA 10.00-20 TD 440</v>
      </c>
      <c r="D33" s="133" t="s">
        <v>217</v>
      </c>
      <c r="E33" s="135">
        <v>1</v>
      </c>
      <c r="F33" s="135">
        <v>1</v>
      </c>
      <c r="G33" s="140">
        <v>43675</v>
      </c>
      <c r="H33" s="146"/>
    </row>
    <row r="34" spans="1:8" x14ac:dyDescent="0.2">
      <c r="A34" s="134">
        <v>1482231</v>
      </c>
      <c r="B34" s="133">
        <f>IFERROR(VLOOKUP(A34,BASE!A:B,2,FALSE),"")</f>
        <v>739</v>
      </c>
      <c r="C34" s="133" t="str">
        <f>IFERROR(VLOOKUP(A34,BASE!A:C,3,FALSE),"")</f>
        <v>NEUMATICO 10.00-20</v>
      </c>
      <c r="D34" s="133" t="s">
        <v>217</v>
      </c>
      <c r="E34" s="135">
        <v>1</v>
      </c>
      <c r="F34" s="135">
        <v>2</v>
      </c>
      <c r="G34" s="140">
        <v>43675</v>
      </c>
    </row>
    <row r="35" spans="1:8" x14ac:dyDescent="0.2">
      <c r="A35" s="134">
        <v>1482280</v>
      </c>
      <c r="B35" s="133">
        <f>IFERROR(VLOOKUP(A35,BASE!A:B,2,FALSE),"")</f>
        <v>744</v>
      </c>
      <c r="C35" s="133" t="str">
        <f>IFERROR(VLOOKUP(A35,BASE!A:C,3,FALSE),"")</f>
        <v>PROTECTOR R 20</v>
      </c>
      <c r="D35" s="133" t="s">
        <v>217</v>
      </c>
      <c r="E35" s="135">
        <v>1</v>
      </c>
      <c r="F35" s="135">
        <v>3</v>
      </c>
      <c r="G35" s="140">
        <v>43675</v>
      </c>
    </row>
    <row r="36" spans="1:8" x14ac:dyDescent="0.2">
      <c r="A36" s="134">
        <v>1482231</v>
      </c>
      <c r="B36" s="133">
        <f>IFERROR(VLOOKUP(A36,BASE!A:B,2,FALSE),"")</f>
        <v>739</v>
      </c>
      <c r="C36" s="133" t="str">
        <f>IFERROR(VLOOKUP(A36,BASE!A:C,3,FALSE),"")</f>
        <v>NEUMATICO 10.00-20</v>
      </c>
      <c r="D36" s="133" t="s">
        <v>231</v>
      </c>
      <c r="E36" s="135">
        <v>1</v>
      </c>
      <c r="F36" s="135">
        <v>1</v>
      </c>
      <c r="G36" s="140">
        <v>43681</v>
      </c>
    </row>
    <row r="37" spans="1:8" x14ac:dyDescent="0.2">
      <c r="A37" s="134">
        <v>1482280</v>
      </c>
      <c r="B37" s="133">
        <f>IFERROR(VLOOKUP(A37,BASE!A:B,2,FALSE),"")</f>
        <v>744</v>
      </c>
      <c r="C37" s="133" t="str">
        <f>IFERROR(VLOOKUP(A37,BASE!A:C,3,FALSE),"")</f>
        <v>PROTECTOR R 20</v>
      </c>
      <c r="D37" s="133" t="s">
        <v>231</v>
      </c>
      <c r="E37" s="135">
        <v>1</v>
      </c>
      <c r="F37" s="135">
        <v>2</v>
      </c>
      <c r="G37" s="140">
        <v>43681</v>
      </c>
    </row>
    <row r="38" spans="1:8" x14ac:dyDescent="0.2">
      <c r="A38" s="134">
        <v>2989341</v>
      </c>
      <c r="B38" s="133">
        <f>IFERROR(VLOOKUP(A38,BASE!A:B,2,FALSE),"")</f>
        <v>753</v>
      </c>
      <c r="C38" s="133" t="str">
        <f>IFERROR(VLOOKUP(A38,BASE!A:C,3,FALSE),"")</f>
        <v>NEUMATICO 28 X 9 - 15</v>
      </c>
      <c r="D38" s="133" t="s">
        <v>232</v>
      </c>
      <c r="E38" s="135">
        <v>1</v>
      </c>
      <c r="F38" s="135">
        <v>1</v>
      </c>
      <c r="G38" s="140">
        <v>43681</v>
      </c>
    </row>
    <row r="39" spans="1:8" x14ac:dyDescent="0.2">
      <c r="A39" s="134">
        <v>1724368</v>
      </c>
      <c r="B39" s="133">
        <f>IFERROR(VLOOKUP(A39,BASE!A:B,2,FALSE),"")</f>
        <v>762</v>
      </c>
      <c r="C39" s="133" t="str">
        <f>IFERROR(VLOOKUP(A39,BASE!A:C,3,FALSE),"")</f>
        <v>NEUMATICO 7.00-12</v>
      </c>
      <c r="D39" s="133" t="s">
        <v>233</v>
      </c>
      <c r="E39" s="135">
        <v>1</v>
      </c>
      <c r="F39" s="135">
        <v>1</v>
      </c>
      <c r="G39" s="140">
        <v>43681</v>
      </c>
    </row>
    <row r="40" spans="1:8" x14ac:dyDescent="0.2">
      <c r="A40" s="134">
        <v>1724400</v>
      </c>
      <c r="B40" s="133">
        <f>IFERROR(VLOOKUP(A40,BASE!A:B,2,FALSE),"")</f>
        <v>748</v>
      </c>
      <c r="C40" s="133" t="str">
        <f>IFERROR(VLOOKUP(A40,BASE!A:C,3,FALSE),"")</f>
        <v>NEUMATICO 12.00-24</v>
      </c>
      <c r="D40" s="133" t="s">
        <v>234</v>
      </c>
      <c r="E40" s="135">
        <v>3</v>
      </c>
      <c r="F40" s="135">
        <v>1</v>
      </c>
      <c r="G40" s="140">
        <v>43635</v>
      </c>
    </row>
    <row r="41" spans="1:8" x14ac:dyDescent="0.2">
      <c r="A41" s="134">
        <v>1482116</v>
      </c>
      <c r="B41" s="133">
        <f>IFERROR(VLOOKUP(A41,BASE!A:B,2,FALSE),"")</f>
        <v>806</v>
      </c>
      <c r="C41" s="133" t="str">
        <f>IFERROR(VLOOKUP(A41,BASE!A:C,3,FALSE),"")</f>
        <v>LLANTA 225/75 R 16 MUD TERRAIN</v>
      </c>
      <c r="D41" s="133" t="s">
        <v>236</v>
      </c>
      <c r="E41" s="135">
        <v>2</v>
      </c>
      <c r="F41" s="135">
        <v>1</v>
      </c>
      <c r="G41" s="140">
        <v>43689</v>
      </c>
    </row>
    <row r="42" spans="1:8" x14ac:dyDescent="0.2">
      <c r="A42" s="134">
        <v>1482116</v>
      </c>
      <c r="B42" s="133">
        <f>IFERROR(VLOOKUP(A42,BASE!A:B,2,FALSE),"")</f>
        <v>806</v>
      </c>
      <c r="C42" s="133" t="str">
        <f>IFERROR(VLOOKUP(A42,BASE!A:C,3,FALSE),"")</f>
        <v>LLANTA 225/75 R 16 MUD TERRAIN</v>
      </c>
      <c r="D42" s="133" t="s">
        <v>237</v>
      </c>
      <c r="E42" s="135">
        <v>1</v>
      </c>
      <c r="F42" s="135">
        <v>1</v>
      </c>
      <c r="G42" s="140">
        <v>43689</v>
      </c>
    </row>
    <row r="43" spans="1:8" x14ac:dyDescent="0.2">
      <c r="A43" s="134">
        <v>1482116</v>
      </c>
      <c r="B43" s="133">
        <f>IFERROR(VLOOKUP(A43,BASE!A:B,2,FALSE),"")</f>
        <v>806</v>
      </c>
      <c r="C43" s="133" t="str">
        <f>IFERROR(VLOOKUP(A43,BASE!A:C,3,FALSE),"")</f>
        <v>LLANTA 225/75 R 16 MUD TERRAIN</v>
      </c>
      <c r="D43" s="133" t="s">
        <v>238</v>
      </c>
      <c r="E43" s="135">
        <v>1</v>
      </c>
      <c r="F43" s="135">
        <v>1</v>
      </c>
      <c r="G43" s="140">
        <v>43689</v>
      </c>
    </row>
    <row r="44" spans="1:8" x14ac:dyDescent="0.2">
      <c r="A44" s="134">
        <v>3564911</v>
      </c>
      <c r="B44" s="133">
        <f>IFERROR(VLOOKUP(A44,BASE!A:B,2,FALSE),"")</f>
        <v>1000</v>
      </c>
      <c r="C44" s="133" t="str">
        <f>IFERROR(VLOOKUP(A44,BASE!A:C,3,FALSE),"")</f>
        <v>LLANTA235/85 R 16 MUD TERRAIN</v>
      </c>
      <c r="D44" s="133" t="s">
        <v>239</v>
      </c>
      <c r="E44" s="135">
        <v>1</v>
      </c>
      <c r="F44" s="135">
        <v>1</v>
      </c>
      <c r="G44" s="140">
        <v>43689</v>
      </c>
    </row>
    <row r="45" spans="1:8" x14ac:dyDescent="0.2">
      <c r="A45" s="134">
        <v>3564895</v>
      </c>
      <c r="B45" s="133">
        <f>IFERROR(VLOOKUP(A45,BASE!A:B,2,FALSE),"")</f>
        <v>1936</v>
      </c>
      <c r="C45" s="133" t="str">
        <f>IFERROR(VLOOKUP(A45,BASE!A:C,3,FALSE),"")</f>
        <v>LLANTA 245/70 R 17 MUD TERRAIN</v>
      </c>
      <c r="D45" s="133" t="s">
        <v>240</v>
      </c>
      <c r="E45" s="135">
        <v>2</v>
      </c>
      <c r="F45" s="135">
        <v>1</v>
      </c>
      <c r="G45" s="140">
        <v>43689</v>
      </c>
    </row>
    <row r="46" spans="1:8" x14ac:dyDescent="0.2">
      <c r="A46" s="134">
        <v>3564895</v>
      </c>
      <c r="B46" s="133">
        <f>IFERROR(VLOOKUP(A46,BASE!A:B,2,FALSE),"")</f>
        <v>1936</v>
      </c>
      <c r="C46" s="133" t="str">
        <f>IFERROR(VLOOKUP(A46,BASE!A:C,3,FALSE),"")</f>
        <v>LLANTA 245/70 R 17 MUD TERRAIN</v>
      </c>
      <c r="D46" s="133" t="s">
        <v>241</v>
      </c>
      <c r="E46" s="135">
        <v>2</v>
      </c>
      <c r="F46" s="135">
        <v>1</v>
      </c>
      <c r="G46" s="140">
        <v>43698</v>
      </c>
    </row>
    <row r="47" spans="1:8" x14ac:dyDescent="0.2">
      <c r="A47" s="134">
        <v>3564895</v>
      </c>
      <c r="B47" s="133">
        <f>IFERROR(VLOOKUP(A47,BASE!A:B,2,FALSE),"")</f>
        <v>1936</v>
      </c>
      <c r="C47" s="133" t="str">
        <f>IFERROR(VLOOKUP(A47,BASE!A:C,3,FALSE),"")</f>
        <v>LLANTA 245/70 R 17 MUD TERRAIN</v>
      </c>
      <c r="D47" s="133" t="s">
        <v>242</v>
      </c>
      <c r="E47" s="135">
        <v>1</v>
      </c>
      <c r="F47" s="135">
        <v>1</v>
      </c>
      <c r="G47" s="140">
        <v>43698</v>
      </c>
    </row>
    <row r="48" spans="1:8" x14ac:dyDescent="0.2">
      <c r="A48" s="134">
        <v>2339562</v>
      </c>
      <c r="B48" s="133">
        <f>IFERROR(VLOOKUP(A48,BASE!A:B,2,FALSE),"")</f>
        <v>811</v>
      </c>
      <c r="C48" s="133" t="str">
        <f>IFERROR(VLOOKUP(A48,BASE!A:C,3,FALSE),"")</f>
        <v>LLANTA 245/75 R 16 LTX A/T</v>
      </c>
      <c r="D48" s="133" t="s">
        <v>243</v>
      </c>
      <c r="E48" s="135">
        <v>1</v>
      </c>
      <c r="F48" s="135">
        <v>1</v>
      </c>
      <c r="G48" s="140">
        <v>43698</v>
      </c>
    </row>
    <row r="49" spans="1:8" x14ac:dyDescent="0.2">
      <c r="A49" s="134">
        <v>3114154</v>
      </c>
      <c r="B49" s="133">
        <f>IFERROR(VLOOKUP(A49,BASE!A:B,2,FALSE),"")</f>
        <v>3403</v>
      </c>
      <c r="C49" s="133" t="str">
        <f>IFERROR(VLOOKUP(A49,BASE!A:C,3,FALSE),"")</f>
        <v>205/70 R15 TL ADVENTAGE T/A SUV</v>
      </c>
      <c r="D49" s="133" t="s">
        <v>244</v>
      </c>
      <c r="E49" s="135">
        <v>1</v>
      </c>
      <c r="F49" s="135">
        <v>1</v>
      </c>
      <c r="G49" s="140">
        <v>43683</v>
      </c>
    </row>
    <row r="50" spans="1:8" x14ac:dyDescent="0.2">
      <c r="A50" s="134">
        <v>2037307</v>
      </c>
      <c r="B50" s="133">
        <f>IFERROR(VLOOKUP(A50,BASE!A:B,2,FALSE),"")</f>
        <v>724</v>
      </c>
      <c r="C50" s="133" t="str">
        <f>IFERROR(VLOOKUP(A50,BASE!A:C,3,FALSE),"")</f>
        <v>LLANTA 215/75 R 15 MUD TERRAIN</v>
      </c>
      <c r="D50" s="133" t="s">
        <v>245</v>
      </c>
      <c r="E50" s="135">
        <v>1</v>
      </c>
      <c r="F50" s="135">
        <v>1</v>
      </c>
      <c r="G50" s="140">
        <v>43683</v>
      </c>
    </row>
    <row r="51" spans="1:8" x14ac:dyDescent="0.2">
      <c r="A51" s="134">
        <v>2037307</v>
      </c>
      <c r="B51" s="133">
        <f>IFERROR(VLOOKUP(A51,BASE!A:B,2,FALSE),"")</f>
        <v>724</v>
      </c>
      <c r="C51" s="133" t="str">
        <f>IFERROR(VLOOKUP(A51,BASE!A:C,3,FALSE),"")</f>
        <v>LLANTA 215/75 R 15 MUD TERRAIN</v>
      </c>
      <c r="D51" s="133" t="s">
        <v>246</v>
      </c>
      <c r="E51" s="135">
        <v>1</v>
      </c>
      <c r="F51" s="135">
        <v>1</v>
      </c>
      <c r="G51" s="140">
        <v>43682</v>
      </c>
    </row>
    <row r="52" spans="1:8" x14ac:dyDescent="0.2">
      <c r="A52" s="134">
        <v>3564929</v>
      </c>
      <c r="B52" s="133">
        <f>IFERROR(VLOOKUP(A52,BASE!A:B,2,FALSE),"")</f>
        <v>994</v>
      </c>
      <c r="C52" s="133" t="str">
        <f>IFERROR(VLOOKUP(A52,BASE!A:C,3,FALSE),"")</f>
        <v>LLANTA 245/70 R 19.5 XDE2</v>
      </c>
      <c r="D52" s="133" t="s">
        <v>247</v>
      </c>
      <c r="E52" s="135">
        <v>1</v>
      </c>
      <c r="F52" s="135">
        <v>1</v>
      </c>
      <c r="G52" s="140">
        <v>43698</v>
      </c>
    </row>
    <row r="53" spans="1:8" x14ac:dyDescent="0.2">
      <c r="A53" s="134">
        <v>1482140</v>
      </c>
      <c r="B53" s="133">
        <f>IFERROR(VLOOKUP(A53,BASE!A:B,2,FALSE),"")</f>
        <v>3079</v>
      </c>
      <c r="C53" s="133" t="str">
        <f>IFERROR(VLOOKUP(A53,BASE!A:C,3,FALSE),"")</f>
        <v>LLANTA 10.00-20 TH 200 LIMA CAUCHO</v>
      </c>
      <c r="D53" s="133" t="s">
        <v>248</v>
      </c>
      <c r="E53" s="135">
        <v>1</v>
      </c>
      <c r="F53" s="135">
        <v>1</v>
      </c>
      <c r="G53" s="140">
        <v>43698</v>
      </c>
    </row>
    <row r="54" spans="1:8" x14ac:dyDescent="0.2">
      <c r="A54" s="134">
        <v>2036929</v>
      </c>
      <c r="B54" s="133">
        <f>IFERROR(VLOOKUP(A54,BASE!A:B,2,FALSE),"")</f>
        <v>3080</v>
      </c>
      <c r="C54" s="133" t="str">
        <f>IFERROR(VLOOKUP(A54,BASE!A:C,3,FALSE),"")</f>
        <v>LLANTA 10.00-20 TD 440</v>
      </c>
      <c r="D54" s="133" t="s">
        <v>249</v>
      </c>
      <c r="E54" s="135">
        <v>1</v>
      </c>
      <c r="F54" s="135">
        <v>1</v>
      </c>
      <c r="G54" s="140">
        <v>43698</v>
      </c>
    </row>
    <row r="55" spans="1:8" x14ac:dyDescent="0.2">
      <c r="A55" s="134">
        <v>2036929</v>
      </c>
      <c r="B55" s="133">
        <f>IFERROR(VLOOKUP(A55,BASE!A:B,2,FALSE),"")</f>
        <v>3080</v>
      </c>
      <c r="C55" s="133" t="str">
        <f>IFERROR(VLOOKUP(A55,BASE!A:C,3,FALSE),"")</f>
        <v>LLANTA 10.00-20 TD 440</v>
      </c>
      <c r="D55" s="133" t="s">
        <v>250</v>
      </c>
      <c r="E55" s="135">
        <v>1</v>
      </c>
      <c r="F55" s="135">
        <v>1</v>
      </c>
      <c r="G55" s="140">
        <v>43689</v>
      </c>
    </row>
    <row r="56" spans="1:8" x14ac:dyDescent="0.2">
      <c r="A56" s="134">
        <v>1482231</v>
      </c>
      <c r="B56" s="133">
        <f>IFERROR(VLOOKUP(A56,BASE!A:B,2,FALSE),"")</f>
        <v>739</v>
      </c>
      <c r="C56" s="133" t="str">
        <f>IFERROR(VLOOKUP(A56,BASE!A:C,3,FALSE),"")</f>
        <v>NEUMATICO 10.00-20</v>
      </c>
      <c r="D56" s="133" t="s">
        <v>250</v>
      </c>
      <c r="E56" s="135">
        <v>1</v>
      </c>
      <c r="F56" s="135">
        <v>2</v>
      </c>
      <c r="G56" s="140">
        <v>43689</v>
      </c>
    </row>
    <row r="57" spans="1:8" x14ac:dyDescent="0.2">
      <c r="A57" s="134">
        <v>1482280</v>
      </c>
      <c r="B57" s="133">
        <f>IFERROR(VLOOKUP(A57,BASE!A:B,2,FALSE),"")</f>
        <v>744</v>
      </c>
      <c r="C57" s="133" t="str">
        <f>IFERROR(VLOOKUP(A57,BASE!A:C,3,FALSE),"")</f>
        <v>PROTECTOR R 20</v>
      </c>
      <c r="D57" s="133" t="s">
        <v>250</v>
      </c>
      <c r="E57" s="135">
        <v>1</v>
      </c>
      <c r="F57" s="135">
        <v>3</v>
      </c>
      <c r="G57" s="140">
        <v>43689</v>
      </c>
    </row>
    <row r="58" spans="1:8" x14ac:dyDescent="0.2">
      <c r="A58" s="134">
        <v>2036929</v>
      </c>
      <c r="B58" s="133">
        <f>IFERROR(VLOOKUP(A58,BASE!A:B,2,FALSE),"")</f>
        <v>3080</v>
      </c>
      <c r="C58" s="133" t="str">
        <f>IFERROR(VLOOKUP(A58,BASE!A:C,3,FALSE),"")</f>
        <v>LLANTA 10.00-20 TD 440</v>
      </c>
      <c r="D58" s="133" t="s">
        <v>251</v>
      </c>
      <c r="E58" s="135">
        <v>2</v>
      </c>
      <c r="F58" s="135">
        <v>1</v>
      </c>
      <c r="G58" s="140">
        <v>43689</v>
      </c>
    </row>
    <row r="59" spans="1:8" x14ac:dyDescent="0.2">
      <c r="A59" s="134">
        <v>1482231</v>
      </c>
      <c r="B59" s="133">
        <f>IFERROR(VLOOKUP(A59,BASE!A:B,2,FALSE),"")</f>
        <v>739</v>
      </c>
      <c r="C59" s="133" t="str">
        <f>IFERROR(VLOOKUP(A59,BASE!A:C,3,FALSE),"")</f>
        <v>NEUMATICO 10.00-20</v>
      </c>
      <c r="D59" s="133" t="s">
        <v>251</v>
      </c>
      <c r="E59" s="135">
        <v>2</v>
      </c>
      <c r="F59" s="135">
        <v>2</v>
      </c>
      <c r="G59" s="140">
        <v>43689</v>
      </c>
    </row>
    <row r="60" spans="1:8" x14ac:dyDescent="0.2">
      <c r="A60" s="134">
        <v>1482280</v>
      </c>
      <c r="B60" s="133">
        <f>IFERROR(VLOOKUP(A60,BASE!A:B,2,FALSE),"")</f>
        <v>744</v>
      </c>
      <c r="C60" s="133" t="str">
        <f>IFERROR(VLOOKUP(A60,BASE!A:C,3,FALSE),"")</f>
        <v>PROTECTOR R 20</v>
      </c>
      <c r="D60" s="133" t="s">
        <v>251</v>
      </c>
      <c r="E60" s="135">
        <v>2</v>
      </c>
      <c r="F60" s="135">
        <v>3</v>
      </c>
      <c r="G60" s="140">
        <v>43689</v>
      </c>
    </row>
    <row r="61" spans="1:8" x14ac:dyDescent="0.2">
      <c r="A61" s="134">
        <v>3077070</v>
      </c>
      <c r="B61" s="133">
        <f>IFERROR(VLOOKUP(A61,BASE!A:B,2,FALSE),"")</f>
        <v>1571</v>
      </c>
      <c r="C61" s="133" t="str">
        <f>IFERROR(VLOOKUP(A61,BASE!A:C,3,FALSE),"")</f>
        <v>LLANTA 12 R 22.5 XWKS XZY</v>
      </c>
      <c r="D61" s="133" t="s">
        <v>252</v>
      </c>
      <c r="E61" s="135">
        <v>2</v>
      </c>
      <c r="F61" s="135">
        <v>1</v>
      </c>
      <c r="G61" s="140">
        <v>43689</v>
      </c>
      <c r="H61" s="147">
        <v>295</v>
      </c>
    </row>
    <row r="62" spans="1:8" x14ac:dyDescent="0.2">
      <c r="A62" s="134">
        <v>3077062</v>
      </c>
      <c r="B62" s="133">
        <f>IFERROR(VLOOKUP(A62,BASE!A:B,2,FALSE),"")</f>
        <v>3242</v>
      </c>
      <c r="C62" s="133" t="str">
        <f>IFERROR(VLOOKUP(A62,BASE!A:C,3,FALSE),"")</f>
        <v>LLANTA 315/80 R 22.5 XWKS Z</v>
      </c>
      <c r="D62" s="133" t="s">
        <v>253</v>
      </c>
      <c r="E62" s="135">
        <v>1</v>
      </c>
      <c r="F62" s="135">
        <v>1</v>
      </c>
      <c r="G62" s="140">
        <v>43698</v>
      </c>
    </row>
    <row r="63" spans="1:8" x14ac:dyDescent="0.2">
      <c r="A63" s="134">
        <v>3077062</v>
      </c>
      <c r="B63" s="133">
        <f>IFERROR(VLOOKUP(A63,BASE!A:B,2,FALSE),"")</f>
        <v>3242</v>
      </c>
      <c r="C63" s="133" t="str">
        <f>IFERROR(VLOOKUP(A63,BASE!A:C,3,FALSE),"")</f>
        <v>LLANTA 315/80 R 22.5 XWKS Z</v>
      </c>
      <c r="D63" s="133" t="s">
        <v>254</v>
      </c>
      <c r="E63" s="135">
        <v>1</v>
      </c>
      <c r="F63" s="135">
        <v>1</v>
      </c>
      <c r="G63" s="140">
        <v>43698</v>
      </c>
    </row>
    <row r="64" spans="1:8" x14ac:dyDescent="0.2">
      <c r="A64" s="134">
        <v>3077047</v>
      </c>
      <c r="B64" s="133">
        <f>IFERROR(VLOOKUP(A64,BASE!A:B,2,FALSE),"")</f>
        <v>766</v>
      </c>
      <c r="C64" s="133" t="str">
        <f>IFERROR(VLOOKUP(A64,BASE!A:C,3,FALSE),"")</f>
        <v>LLANTA 395/85 R 20 XZL</v>
      </c>
      <c r="D64" s="133" t="s">
        <v>255</v>
      </c>
      <c r="E64" s="135">
        <v>1</v>
      </c>
      <c r="F64" s="135">
        <v>1</v>
      </c>
      <c r="G64" s="140">
        <v>43689</v>
      </c>
    </row>
    <row r="65" spans="1:8" x14ac:dyDescent="0.2">
      <c r="A65" s="134">
        <v>3115011</v>
      </c>
      <c r="B65" s="133">
        <f>IFERROR(VLOOKUP(A65,BASE!A:B,2,FALSE),"")</f>
        <v>730</v>
      </c>
      <c r="C65" s="133" t="str">
        <f>IFERROR(VLOOKUP(A65,BASE!A:C,3,FALSE),"")</f>
        <v>LLANTA 225/75 R 15 XZM</v>
      </c>
      <c r="D65" s="133" t="s">
        <v>256</v>
      </c>
      <c r="E65" s="135">
        <v>1</v>
      </c>
      <c r="F65" s="135">
        <v>1</v>
      </c>
      <c r="G65" s="140">
        <v>43689</v>
      </c>
    </row>
    <row r="66" spans="1:8" x14ac:dyDescent="0.2">
      <c r="A66" s="134">
        <v>3694189</v>
      </c>
      <c r="B66" s="133">
        <f>IFERROR(VLOOKUP(A66,BASE!A:B,2,FALSE),"")</f>
        <v>836</v>
      </c>
      <c r="C66" s="133" t="str">
        <f>IFERROR(VLOOKUP(A66,BASE!A:C,3,FALSE),"")</f>
        <v>LLANTA 13 R 22.5 XZH2</v>
      </c>
      <c r="D66" s="133" t="s">
        <v>257</v>
      </c>
      <c r="E66" s="135">
        <v>1</v>
      </c>
      <c r="F66" s="135">
        <v>1</v>
      </c>
      <c r="G66" s="140">
        <v>43698</v>
      </c>
      <c r="H66" s="147"/>
    </row>
    <row r="67" spans="1:8" x14ac:dyDescent="0.2">
      <c r="A67" s="134"/>
      <c r="B67" s="133" t="str">
        <f>IFERROR(VLOOKUP(A67,BASE!A:B,2,FALSE),"")</f>
        <v/>
      </c>
      <c r="C67" s="133" t="str">
        <f>IFERROR(VLOOKUP(A67,BASE!A:C,3,FALSE),"")</f>
        <v/>
      </c>
      <c r="D67" s="133"/>
      <c r="E67" s="135"/>
      <c r="F67" s="135"/>
      <c r="G67" s="140"/>
    </row>
    <row r="68" spans="1:8" x14ac:dyDescent="0.2">
      <c r="A68" s="134"/>
      <c r="B68" s="133" t="str">
        <f>IFERROR(VLOOKUP(A68,BASE!A:B,2,FALSE),"")</f>
        <v/>
      </c>
      <c r="C68" s="133" t="str">
        <f>IFERROR(VLOOKUP(A68,BASE!A:C,3,FALSE),"")</f>
        <v/>
      </c>
      <c r="D68" s="133"/>
      <c r="E68" s="135"/>
      <c r="F68" s="135"/>
      <c r="G68" s="140"/>
    </row>
    <row r="69" spans="1:8" x14ac:dyDescent="0.2">
      <c r="A69" s="134"/>
      <c r="B69" s="133" t="str">
        <f>IFERROR(VLOOKUP(A69,BASE!A:B,2,FALSE),"")</f>
        <v/>
      </c>
      <c r="C69" s="133" t="str">
        <f>IFERROR(VLOOKUP(A69,BASE!A:C,3,FALSE),"")</f>
        <v/>
      </c>
      <c r="D69" s="133"/>
      <c r="E69" s="135"/>
      <c r="F69" s="135"/>
      <c r="G69" s="140"/>
    </row>
    <row r="70" spans="1:8" x14ac:dyDescent="0.2">
      <c r="A70" s="134"/>
      <c r="B70" s="133" t="str">
        <f>IFERROR(VLOOKUP(A70,BASE!A:B,2,FALSE),"")</f>
        <v/>
      </c>
      <c r="C70" s="133" t="str">
        <f>IFERROR(VLOOKUP(A70,BASE!A:C,3,FALSE),"")</f>
        <v/>
      </c>
      <c r="D70" s="133"/>
      <c r="E70" s="135"/>
      <c r="F70" s="135"/>
      <c r="G70" s="140"/>
    </row>
    <row r="71" spans="1:8" x14ac:dyDescent="0.2">
      <c r="A71" s="134"/>
      <c r="B71" s="133" t="str">
        <f>IFERROR(VLOOKUP(A71,BASE!A:B,2,FALSE),"")</f>
        <v/>
      </c>
      <c r="C71" s="133" t="str">
        <f>IFERROR(VLOOKUP(A71,BASE!A:C,3,FALSE),"")</f>
        <v/>
      </c>
      <c r="D71" s="133"/>
      <c r="E71" s="135"/>
      <c r="F71" s="135"/>
      <c r="G71" s="140"/>
      <c r="H71" s="146"/>
    </row>
    <row r="72" spans="1:8" x14ac:dyDescent="0.2">
      <c r="A72" s="134"/>
      <c r="B72" s="133" t="str">
        <f>IFERROR(VLOOKUP(A72,BASE!A:B,2,FALSE),"")</f>
        <v/>
      </c>
      <c r="C72" s="133" t="str">
        <f>IFERROR(VLOOKUP(A72,BASE!A:C,3,FALSE),"")</f>
        <v/>
      </c>
      <c r="D72" s="133"/>
      <c r="E72" s="135"/>
      <c r="F72" s="135"/>
      <c r="G72" s="140"/>
    </row>
    <row r="73" spans="1:8" x14ac:dyDescent="0.2">
      <c r="A73" s="134"/>
      <c r="B73" s="133" t="str">
        <f>IFERROR(VLOOKUP(A73,BASE!A:B,2,FALSE),"")</f>
        <v/>
      </c>
      <c r="C73" s="133" t="str">
        <f>IFERROR(VLOOKUP(A73,BASE!A:C,3,FALSE),"")</f>
        <v/>
      </c>
      <c r="D73" s="133"/>
      <c r="E73" s="135"/>
      <c r="F73" s="135"/>
      <c r="G73" s="140"/>
    </row>
    <row r="74" spans="1:8" x14ac:dyDescent="0.2">
      <c r="A74" s="134"/>
      <c r="B74" s="133" t="str">
        <f>IFERROR(VLOOKUP(A74,BASE!A:B,2,FALSE),"")</f>
        <v/>
      </c>
      <c r="C74" s="133" t="str">
        <f>IFERROR(VLOOKUP(A74,BASE!A:C,3,FALSE),"")</f>
        <v/>
      </c>
      <c r="D74" s="133"/>
      <c r="E74" s="135"/>
      <c r="F74" s="135"/>
      <c r="G74" s="140"/>
    </row>
    <row r="75" spans="1:8" x14ac:dyDescent="0.2">
      <c r="A75" s="134"/>
      <c r="B75" s="133" t="str">
        <f>IFERROR(VLOOKUP(A75,BASE!A:B,2,FALSE),"")</f>
        <v/>
      </c>
      <c r="C75" s="133" t="str">
        <f>IFERROR(VLOOKUP(A75,BASE!A:C,3,FALSE),"")</f>
        <v/>
      </c>
      <c r="D75" s="133"/>
      <c r="E75" s="135"/>
      <c r="F75" s="135"/>
      <c r="G75" s="140"/>
    </row>
    <row r="76" spans="1:8" x14ac:dyDescent="0.2">
      <c r="A76" s="134"/>
      <c r="B76" s="133" t="str">
        <f>IFERROR(VLOOKUP(A76,BASE!A:B,2,FALSE),"")</f>
        <v/>
      </c>
      <c r="C76" s="133" t="str">
        <f>IFERROR(VLOOKUP(A76,BASE!A:C,3,FALSE),"")</f>
        <v/>
      </c>
      <c r="D76" s="133"/>
      <c r="E76" s="135"/>
      <c r="F76" s="135"/>
      <c r="G76" s="140"/>
    </row>
    <row r="77" spans="1:8" x14ac:dyDescent="0.2">
      <c r="A77" s="134"/>
      <c r="B77" s="133" t="str">
        <f>IFERROR(VLOOKUP(A77,BASE!A:B,2,FALSE),"")</f>
        <v/>
      </c>
      <c r="C77" s="133" t="str">
        <f>IFERROR(VLOOKUP(A77,BASE!A:C,3,FALSE),"")</f>
        <v/>
      </c>
      <c r="D77" s="133"/>
      <c r="E77" s="135"/>
      <c r="F77" s="135"/>
      <c r="G77" s="140"/>
    </row>
    <row r="78" spans="1:8" x14ac:dyDescent="0.2">
      <c r="A78" s="134"/>
      <c r="B78" s="133" t="str">
        <f>IFERROR(VLOOKUP(A78,BASE!A:B,2,FALSE),"")</f>
        <v/>
      </c>
      <c r="C78" s="133" t="str">
        <f>IFERROR(VLOOKUP(A78,BASE!A:C,3,FALSE),"")</f>
        <v/>
      </c>
      <c r="D78" s="133"/>
      <c r="E78" s="135"/>
      <c r="F78" s="135"/>
      <c r="G78" s="140"/>
    </row>
    <row r="79" spans="1:8" x14ac:dyDescent="0.2">
      <c r="A79" s="134"/>
      <c r="B79" s="133" t="str">
        <f>IFERROR(VLOOKUP(A79,BASE!A:B,2,FALSE),"")</f>
        <v/>
      </c>
      <c r="C79" s="133" t="str">
        <f>IFERROR(VLOOKUP(A79,BASE!A:C,3,FALSE),"")</f>
        <v/>
      </c>
      <c r="D79" s="133"/>
      <c r="E79" s="135"/>
      <c r="F79" s="135"/>
      <c r="G79" s="140"/>
    </row>
    <row r="80" spans="1:8" x14ac:dyDescent="0.2">
      <c r="A80" s="134"/>
      <c r="B80" s="133" t="str">
        <f>IFERROR(VLOOKUP(A80,BASE!A:B,2,FALSE),"")</f>
        <v/>
      </c>
      <c r="C80" s="133" t="str">
        <f>IFERROR(VLOOKUP(A80,BASE!A:C,3,FALSE),"")</f>
        <v/>
      </c>
      <c r="D80" s="133"/>
      <c r="E80" s="135"/>
      <c r="F80" s="135"/>
      <c r="G80" s="140"/>
    </row>
    <row r="81" spans="1:7" x14ac:dyDescent="0.2">
      <c r="A81" s="134"/>
      <c r="B81" s="133" t="str">
        <f>IFERROR(VLOOKUP(A81,BASE!A:B,2,FALSE),"")</f>
        <v/>
      </c>
      <c r="C81" s="133" t="str">
        <f>IFERROR(VLOOKUP(A81,BASE!A:C,3,FALSE),"")</f>
        <v/>
      </c>
      <c r="D81" s="133"/>
      <c r="E81" s="135"/>
      <c r="F81" s="135"/>
      <c r="G81" s="140"/>
    </row>
    <row r="82" spans="1:7" x14ac:dyDescent="0.2">
      <c r="A82" s="134"/>
      <c r="B82" s="133" t="str">
        <f>IFERROR(VLOOKUP(A82,BASE!A:B,2,FALSE),"")</f>
        <v/>
      </c>
      <c r="C82" s="133" t="str">
        <f>IFERROR(VLOOKUP(A82,BASE!A:C,3,FALSE),"")</f>
        <v/>
      </c>
      <c r="D82" s="133"/>
      <c r="E82" s="135"/>
      <c r="F82" s="135"/>
      <c r="G82" s="140"/>
    </row>
    <row r="83" spans="1:7" x14ac:dyDescent="0.2">
      <c r="A83" s="134"/>
      <c r="B83" s="133" t="str">
        <f>IFERROR(VLOOKUP(A83,BASE!A:B,2,FALSE),"")</f>
        <v/>
      </c>
      <c r="C83" s="133" t="str">
        <f>IFERROR(VLOOKUP(A83,BASE!A:C,3,FALSE),"")</f>
        <v/>
      </c>
      <c r="D83" s="133"/>
      <c r="E83" s="135"/>
      <c r="F83" s="135"/>
      <c r="G83" s="140"/>
    </row>
    <row r="84" spans="1:7" x14ac:dyDescent="0.2">
      <c r="A84" s="134"/>
      <c r="B84" s="133" t="str">
        <f>IFERROR(VLOOKUP(A84,BASE!A:B,2,FALSE),"")</f>
        <v/>
      </c>
      <c r="C84" s="133" t="str">
        <f>IFERROR(VLOOKUP(A84,BASE!A:C,3,FALSE),"")</f>
        <v/>
      </c>
      <c r="D84" s="133"/>
      <c r="E84" s="135"/>
      <c r="F84" s="135"/>
      <c r="G84" s="140"/>
    </row>
    <row r="85" spans="1:7" x14ac:dyDescent="0.2">
      <c r="A85" s="134"/>
      <c r="B85" s="133" t="str">
        <f>IFERROR(VLOOKUP(A85,BASE!A:B,2,FALSE),"")</f>
        <v/>
      </c>
      <c r="C85" s="133" t="str">
        <f>IFERROR(VLOOKUP(A85,BASE!A:C,3,FALSE),"")</f>
        <v/>
      </c>
      <c r="D85" s="133"/>
      <c r="E85" s="135"/>
      <c r="F85" s="135"/>
      <c r="G85" s="140"/>
    </row>
    <row r="86" spans="1:7" x14ac:dyDescent="0.2">
      <c r="A86" s="134"/>
      <c r="B86" s="133" t="str">
        <f>IFERROR(VLOOKUP(A86,BASE!A:B,2,FALSE),"")</f>
        <v/>
      </c>
      <c r="C86" s="133" t="str">
        <f>IFERROR(VLOOKUP(A86,BASE!A:C,3,FALSE),"")</f>
        <v/>
      </c>
      <c r="D86" s="133"/>
      <c r="E86" s="135"/>
      <c r="F86" s="135"/>
      <c r="G86" s="140"/>
    </row>
    <row r="87" spans="1:7" x14ac:dyDescent="0.2">
      <c r="A87" s="134"/>
      <c r="B87" s="133" t="str">
        <f>IFERROR(VLOOKUP(A87,BASE!A:B,2,FALSE),"")</f>
        <v/>
      </c>
      <c r="C87" s="133" t="str">
        <f>IFERROR(VLOOKUP(A87,BASE!A:C,3,FALSE),"")</f>
        <v/>
      </c>
      <c r="D87" s="133"/>
      <c r="E87" s="135"/>
      <c r="F87" s="135"/>
      <c r="G87" s="140"/>
    </row>
    <row r="88" spans="1:7" x14ac:dyDescent="0.2">
      <c r="A88" s="134"/>
      <c r="B88" s="133" t="str">
        <f>IFERROR(VLOOKUP(A88,BASE!A:B,2,FALSE),"")</f>
        <v/>
      </c>
      <c r="C88" s="133" t="str">
        <f>IFERROR(VLOOKUP(A88,BASE!A:C,3,FALSE),"")</f>
        <v/>
      </c>
      <c r="D88" s="133"/>
      <c r="E88" s="135"/>
      <c r="F88" s="135"/>
      <c r="G88" s="140"/>
    </row>
    <row r="89" spans="1:7" x14ac:dyDescent="0.2">
      <c r="A89" s="134"/>
      <c r="B89" s="133" t="str">
        <f>IFERROR(VLOOKUP(A89,BASE!A:B,2,FALSE),"")</f>
        <v/>
      </c>
      <c r="C89" s="133" t="str">
        <f>IFERROR(VLOOKUP(A89,BASE!A:C,3,FALSE),"")</f>
        <v/>
      </c>
      <c r="D89" s="133"/>
      <c r="E89" s="135"/>
      <c r="F89" s="135"/>
      <c r="G89" s="140"/>
    </row>
    <row r="90" spans="1:7" x14ac:dyDescent="0.2">
      <c r="A90" s="134"/>
      <c r="B90" s="133" t="str">
        <f>IFERROR(VLOOKUP(A90,BASE!A:B,2,FALSE),"")</f>
        <v/>
      </c>
      <c r="C90" s="133" t="str">
        <f>IFERROR(VLOOKUP(A90,BASE!A:C,3,FALSE),"")</f>
        <v/>
      </c>
      <c r="D90" s="133"/>
      <c r="E90" s="135"/>
      <c r="F90" s="135"/>
      <c r="G90" s="140"/>
    </row>
    <row r="91" spans="1:7" x14ac:dyDescent="0.2">
      <c r="A91" s="134"/>
      <c r="B91" s="133" t="str">
        <f>IFERROR(VLOOKUP(A91,BASE!A:B,2,FALSE),"")</f>
        <v/>
      </c>
      <c r="C91" s="133" t="str">
        <f>IFERROR(VLOOKUP(A91,BASE!A:C,3,FALSE),"")</f>
        <v/>
      </c>
      <c r="D91" s="133"/>
      <c r="E91" s="135"/>
      <c r="F91" s="135"/>
      <c r="G91" s="140"/>
    </row>
    <row r="92" spans="1:7" x14ac:dyDescent="0.2">
      <c r="A92" s="134"/>
      <c r="B92" s="133" t="str">
        <f>IFERROR(VLOOKUP(A92,BASE!A:B,2,FALSE),"")</f>
        <v/>
      </c>
      <c r="C92" s="133" t="str">
        <f>IFERROR(VLOOKUP(A92,BASE!A:C,3,FALSE),"")</f>
        <v/>
      </c>
      <c r="D92" s="133"/>
      <c r="E92" s="135"/>
      <c r="F92" s="135"/>
      <c r="G92" s="140"/>
    </row>
    <row r="93" spans="1:7" x14ac:dyDescent="0.2">
      <c r="A93" s="134"/>
      <c r="B93" s="133" t="str">
        <f>IFERROR(VLOOKUP(A93,BASE!A:B,2,FALSE),"")</f>
        <v/>
      </c>
      <c r="C93" s="133" t="str">
        <f>IFERROR(VLOOKUP(A93,BASE!A:C,3,FALSE),"")</f>
        <v/>
      </c>
      <c r="D93" s="133"/>
      <c r="E93" s="135"/>
      <c r="F93" s="135"/>
      <c r="G93" s="140"/>
    </row>
    <row r="94" spans="1:7" x14ac:dyDescent="0.2">
      <c r="A94" s="134"/>
      <c r="B94" s="133" t="str">
        <f>IFERROR(VLOOKUP(A94,BASE!A:B,2,FALSE),"")</f>
        <v/>
      </c>
      <c r="C94" s="133" t="str">
        <f>IFERROR(VLOOKUP(A94,BASE!A:C,3,FALSE),"")</f>
        <v/>
      </c>
      <c r="D94" s="133"/>
      <c r="E94" s="135"/>
      <c r="F94" s="135"/>
      <c r="G94" s="140"/>
    </row>
    <row r="95" spans="1:7" x14ac:dyDescent="0.2">
      <c r="A95" s="134"/>
      <c r="B95" s="133" t="str">
        <f>IFERROR(VLOOKUP(A95,BASE!A:B,2,FALSE),"")</f>
        <v/>
      </c>
      <c r="C95" s="133" t="str">
        <f>IFERROR(VLOOKUP(A95,BASE!A:C,3,FALSE),"")</f>
        <v/>
      </c>
      <c r="D95" s="133"/>
      <c r="E95" s="135"/>
      <c r="F95" s="135"/>
      <c r="G95" s="140"/>
    </row>
    <row r="96" spans="1:7" x14ac:dyDescent="0.2">
      <c r="A96" s="134"/>
      <c r="B96" s="133" t="str">
        <f>IFERROR(VLOOKUP(A96,BASE!A:B,2,FALSE),"")</f>
        <v/>
      </c>
      <c r="C96" s="133" t="str">
        <f>IFERROR(VLOOKUP(A96,BASE!A:C,3,FALSE),"")</f>
        <v/>
      </c>
      <c r="D96" s="133"/>
      <c r="E96" s="135"/>
      <c r="F96" s="135"/>
      <c r="G96" s="140"/>
    </row>
    <row r="97" spans="1:7" x14ac:dyDescent="0.2">
      <c r="A97" s="134"/>
      <c r="B97" s="133" t="str">
        <f>IFERROR(VLOOKUP(A97,BASE!A:B,2,FALSE),"")</f>
        <v/>
      </c>
      <c r="C97" s="133" t="str">
        <f>IFERROR(VLOOKUP(A97,BASE!A:C,3,FALSE),"")</f>
        <v/>
      </c>
      <c r="D97" s="133"/>
      <c r="E97" s="135"/>
      <c r="F97" s="135"/>
      <c r="G97" s="140"/>
    </row>
    <row r="98" spans="1:7" x14ac:dyDescent="0.2">
      <c r="A98" s="134"/>
      <c r="B98" s="133" t="str">
        <f>IFERROR(VLOOKUP(A98,BASE!A:B,2,FALSE),"")</f>
        <v/>
      </c>
      <c r="C98" s="133" t="str">
        <f>IFERROR(VLOOKUP(A98,BASE!A:C,3,FALSE),"")</f>
        <v/>
      </c>
      <c r="D98" s="133"/>
      <c r="E98" s="135"/>
      <c r="F98" s="135"/>
      <c r="G98" s="140"/>
    </row>
    <row r="99" spans="1:7" x14ac:dyDescent="0.2">
      <c r="A99" s="134"/>
      <c r="B99" s="133" t="str">
        <f>IFERROR(VLOOKUP(A99,BASE!A:B,2,FALSE),"")</f>
        <v/>
      </c>
      <c r="C99" s="133" t="str">
        <f>IFERROR(VLOOKUP(A99,BASE!A:C,3,FALSE),"")</f>
        <v/>
      </c>
      <c r="D99" s="133"/>
      <c r="E99" s="135"/>
      <c r="F99" s="135"/>
      <c r="G99" s="140"/>
    </row>
    <row r="100" spans="1:7" x14ac:dyDescent="0.2">
      <c r="A100" s="134"/>
      <c r="B100" s="133" t="str">
        <f>IFERROR(VLOOKUP(A100,BASE!A:B,2,FALSE),"")</f>
        <v/>
      </c>
      <c r="C100" s="133" t="str">
        <f>IFERROR(VLOOKUP(A100,BASE!A:C,3,FALSE),"")</f>
        <v/>
      </c>
      <c r="D100" s="133"/>
      <c r="E100" s="135"/>
      <c r="F100" s="135"/>
      <c r="G100" s="140"/>
    </row>
    <row r="101" spans="1:7" x14ac:dyDescent="0.2">
      <c r="A101" s="134"/>
      <c r="B101" s="133" t="str">
        <f>IFERROR(VLOOKUP(A101,BASE!A:B,2,FALSE),"")</f>
        <v/>
      </c>
      <c r="C101" s="133" t="str">
        <f>IFERROR(VLOOKUP(A101,BASE!A:C,3,FALSE),"")</f>
        <v/>
      </c>
      <c r="D101" s="133"/>
      <c r="E101" s="135"/>
      <c r="F101" s="135"/>
      <c r="G101" s="140"/>
    </row>
    <row r="102" spans="1:7" x14ac:dyDescent="0.2">
      <c r="A102" s="134"/>
      <c r="B102" s="133" t="str">
        <f>IFERROR(VLOOKUP(A102,BASE!A:B,2,FALSE),"")</f>
        <v/>
      </c>
      <c r="C102" s="133" t="str">
        <f>IFERROR(VLOOKUP(A102,BASE!A:C,3,FALSE),"")</f>
        <v/>
      </c>
      <c r="D102" s="133"/>
      <c r="E102" s="135"/>
      <c r="F102" s="135"/>
      <c r="G102" s="140"/>
    </row>
    <row r="103" spans="1:7" x14ac:dyDescent="0.2">
      <c r="A103" s="134"/>
      <c r="B103" s="133" t="str">
        <f>IFERROR(VLOOKUP(A103,BASE!A:B,2,FALSE),"")</f>
        <v/>
      </c>
      <c r="C103" s="133" t="str">
        <f>IFERROR(VLOOKUP(A103,BASE!A:C,3,FALSE),"")</f>
        <v/>
      </c>
      <c r="D103" s="133"/>
      <c r="E103" s="135"/>
      <c r="F103" s="135"/>
      <c r="G103" s="140"/>
    </row>
    <row r="104" spans="1:7" x14ac:dyDescent="0.2">
      <c r="A104" s="134"/>
      <c r="B104" s="133" t="str">
        <f>IFERROR(VLOOKUP(A104,BASE!A:B,2,FALSE),"")</f>
        <v/>
      </c>
      <c r="C104" s="133" t="str">
        <f>IFERROR(VLOOKUP(A104,BASE!A:C,3,FALSE),"")</f>
        <v/>
      </c>
      <c r="D104" s="133"/>
      <c r="E104" s="135"/>
      <c r="F104" s="135"/>
      <c r="G104" s="140"/>
    </row>
    <row r="105" spans="1:7" x14ac:dyDescent="0.2">
      <c r="A105" s="134"/>
      <c r="B105" s="133" t="str">
        <f>IFERROR(VLOOKUP(A105,BASE!A:B,2,FALSE),"")</f>
        <v/>
      </c>
      <c r="C105" s="133" t="str">
        <f>IFERROR(VLOOKUP(A105,BASE!A:C,3,FALSE),"")</f>
        <v/>
      </c>
      <c r="D105" s="133"/>
      <c r="E105" s="135"/>
      <c r="F105" s="135"/>
      <c r="G105" s="140"/>
    </row>
    <row r="106" spans="1:7" x14ac:dyDescent="0.2">
      <c r="A106" s="134"/>
      <c r="B106" s="133" t="str">
        <f>IFERROR(VLOOKUP(A106,BASE!A:B,2,FALSE),"")</f>
        <v/>
      </c>
      <c r="C106" s="133" t="str">
        <f>IFERROR(VLOOKUP(A106,BASE!A:C,3,FALSE),"")</f>
        <v/>
      </c>
      <c r="D106" s="133"/>
      <c r="E106" s="135"/>
      <c r="F106" s="135"/>
      <c r="G106" s="140"/>
    </row>
    <row r="107" spans="1:7" x14ac:dyDescent="0.2">
      <c r="A107" s="134"/>
      <c r="B107" s="133" t="str">
        <f>IFERROR(VLOOKUP(A107,BASE!A:B,2,FALSE),"")</f>
        <v/>
      </c>
      <c r="C107" s="133" t="str">
        <f>IFERROR(VLOOKUP(A107,BASE!A:C,3,FALSE),"")</f>
        <v/>
      </c>
      <c r="D107" s="133"/>
      <c r="E107" s="135"/>
      <c r="F107" s="135"/>
      <c r="G107" s="140"/>
    </row>
    <row r="108" spans="1:7" x14ac:dyDescent="0.2">
      <c r="A108" s="134"/>
      <c r="B108" s="133" t="str">
        <f>IFERROR(VLOOKUP(A108,BASE!A:B,2,FALSE),"")</f>
        <v/>
      </c>
      <c r="C108" s="133" t="str">
        <f>IFERROR(VLOOKUP(A108,BASE!A:C,3,FALSE),"")</f>
        <v/>
      </c>
      <c r="D108" s="133"/>
      <c r="E108" s="135"/>
      <c r="F108" s="135"/>
      <c r="G108" s="140"/>
    </row>
    <row r="109" spans="1:7" x14ac:dyDescent="0.2">
      <c r="A109" s="134"/>
      <c r="B109" s="133" t="str">
        <f>IFERROR(VLOOKUP(A109,BASE!A:B,2,FALSE),"")</f>
        <v/>
      </c>
      <c r="C109" s="133" t="str">
        <f>IFERROR(VLOOKUP(A109,BASE!A:C,3,FALSE),"")</f>
        <v/>
      </c>
      <c r="D109" s="133"/>
      <c r="E109" s="135"/>
      <c r="F109" s="135"/>
      <c r="G109" s="140"/>
    </row>
    <row r="110" spans="1:7" x14ac:dyDescent="0.2">
      <c r="A110" s="134"/>
      <c r="B110" s="133" t="str">
        <f>IFERROR(VLOOKUP(A110,BASE!A:B,2,FALSE),"")</f>
        <v/>
      </c>
      <c r="C110" s="133" t="str">
        <f>IFERROR(VLOOKUP(A110,BASE!A:C,3,FALSE),"")</f>
        <v/>
      </c>
      <c r="D110" s="133"/>
      <c r="E110" s="135"/>
      <c r="F110" s="135"/>
      <c r="G110" s="140"/>
    </row>
    <row r="111" spans="1:7" x14ac:dyDescent="0.2">
      <c r="A111" s="134"/>
      <c r="B111" s="133" t="str">
        <f>IFERROR(VLOOKUP(A111,BASE!A:B,2,FALSE),"")</f>
        <v/>
      </c>
      <c r="C111" s="133" t="str">
        <f>IFERROR(VLOOKUP(A111,BASE!A:C,3,FALSE),"")</f>
        <v/>
      </c>
      <c r="D111" s="133"/>
      <c r="E111" s="135"/>
      <c r="F111" s="135"/>
      <c r="G111" s="140"/>
    </row>
    <row r="112" spans="1:7" x14ac:dyDescent="0.2">
      <c r="A112" s="134"/>
      <c r="B112" s="133" t="str">
        <f>IFERROR(VLOOKUP(A112,BASE!A:B,2,FALSE),"")</f>
        <v/>
      </c>
      <c r="C112" s="133" t="str">
        <f>IFERROR(VLOOKUP(A112,BASE!A:C,3,FALSE),"")</f>
        <v/>
      </c>
      <c r="D112" s="133"/>
      <c r="E112" s="135"/>
      <c r="F112" s="135"/>
      <c r="G112" s="140"/>
    </row>
    <row r="113" spans="1:7" x14ac:dyDescent="0.2">
      <c r="A113" s="134"/>
      <c r="B113" s="133" t="str">
        <f>IFERROR(VLOOKUP(A113,BASE!A:B,2,FALSE),"")</f>
        <v/>
      </c>
      <c r="C113" s="133" t="str">
        <f>IFERROR(VLOOKUP(A113,BASE!A:C,3,FALSE),"")</f>
        <v/>
      </c>
      <c r="D113" s="133"/>
      <c r="E113" s="135"/>
      <c r="F113" s="135"/>
      <c r="G113" s="140"/>
    </row>
    <row r="114" spans="1:7" x14ac:dyDescent="0.2">
      <c r="A114" s="134"/>
      <c r="B114" s="133" t="str">
        <f>IFERROR(VLOOKUP(A114,BASE!A:B,2,FALSE),"")</f>
        <v/>
      </c>
      <c r="C114" s="133" t="str">
        <f>IFERROR(VLOOKUP(A114,BASE!A:C,3,FALSE),"")</f>
        <v/>
      </c>
      <c r="D114" s="133"/>
      <c r="E114" s="135"/>
      <c r="F114" s="135"/>
      <c r="G114" s="140"/>
    </row>
    <row r="115" spans="1:7" x14ac:dyDescent="0.2">
      <c r="A115" s="134"/>
      <c r="B115" s="133" t="str">
        <f>IFERROR(VLOOKUP(A115,BASE!A:B,2,FALSE),"")</f>
        <v/>
      </c>
      <c r="C115" s="133" t="str">
        <f>IFERROR(VLOOKUP(A115,BASE!A:C,3,FALSE),"")</f>
        <v/>
      </c>
      <c r="D115" s="133"/>
      <c r="E115" s="135"/>
      <c r="F115" s="135"/>
      <c r="G115" s="140"/>
    </row>
    <row r="116" spans="1:7" x14ac:dyDescent="0.2">
      <c r="A116" s="134"/>
      <c r="B116" s="133" t="str">
        <f>IFERROR(VLOOKUP(A116,BASE!A:B,2,FALSE),"")</f>
        <v/>
      </c>
      <c r="C116" s="133" t="str">
        <f>IFERROR(VLOOKUP(A116,BASE!A:C,3,FALSE),"")</f>
        <v/>
      </c>
      <c r="D116" s="133"/>
      <c r="E116" s="135"/>
      <c r="F116" s="135"/>
      <c r="G116" s="140"/>
    </row>
    <row r="117" spans="1:7" x14ac:dyDescent="0.2">
      <c r="A117" s="134"/>
      <c r="B117" s="133" t="str">
        <f>IFERROR(VLOOKUP(A117,BASE!A:B,2,FALSE),"")</f>
        <v/>
      </c>
      <c r="C117" s="133" t="str">
        <f>IFERROR(VLOOKUP(A117,BASE!A:C,3,FALSE),"")</f>
        <v/>
      </c>
      <c r="D117" s="133"/>
      <c r="E117" s="135"/>
      <c r="F117" s="135"/>
      <c r="G117" s="140"/>
    </row>
    <row r="118" spans="1:7" x14ac:dyDescent="0.2">
      <c r="A118" s="134"/>
      <c r="B118" s="133" t="str">
        <f>IFERROR(VLOOKUP(A118,BASE!A:B,2,FALSE),"")</f>
        <v/>
      </c>
      <c r="C118" s="133" t="str">
        <f>IFERROR(VLOOKUP(A118,BASE!A:C,3,FALSE),"")</f>
        <v/>
      </c>
      <c r="D118" s="133"/>
      <c r="E118" s="135"/>
      <c r="F118" s="135"/>
      <c r="G118" s="140"/>
    </row>
    <row r="119" spans="1:7" x14ac:dyDescent="0.2">
      <c r="A119" s="134"/>
      <c r="B119" s="133" t="str">
        <f>IFERROR(VLOOKUP(A119,BASE!A:B,2,FALSE),"")</f>
        <v/>
      </c>
      <c r="C119" s="133" t="str">
        <f>IFERROR(VLOOKUP(A119,BASE!A:C,3,FALSE),"")</f>
        <v/>
      </c>
      <c r="D119" s="133"/>
      <c r="E119" s="135"/>
      <c r="F119" s="135"/>
      <c r="G119" s="140"/>
    </row>
    <row r="120" spans="1:7" x14ac:dyDescent="0.2">
      <c r="A120" s="134"/>
      <c r="B120" s="133" t="str">
        <f>IFERROR(VLOOKUP(A120,BASE!A:B,2,FALSE),"")</f>
        <v/>
      </c>
      <c r="C120" s="133" t="str">
        <f>IFERROR(VLOOKUP(A120,BASE!A:C,3,FALSE),"")</f>
        <v/>
      </c>
      <c r="D120" s="133"/>
      <c r="E120" s="135"/>
      <c r="F120" s="135"/>
      <c r="G120" s="140"/>
    </row>
    <row r="121" spans="1:7" x14ac:dyDescent="0.2">
      <c r="A121" s="134"/>
      <c r="B121" s="133" t="str">
        <f>IFERROR(VLOOKUP(A121,BASE!A:B,2,FALSE),"")</f>
        <v/>
      </c>
      <c r="C121" s="133" t="str">
        <f>IFERROR(VLOOKUP(A121,BASE!A:C,3,FALSE),"")</f>
        <v/>
      </c>
      <c r="D121" s="133"/>
      <c r="E121" s="135"/>
      <c r="F121" s="135"/>
      <c r="G121" s="140"/>
    </row>
    <row r="122" spans="1:7" x14ac:dyDescent="0.2">
      <c r="A122" s="134"/>
      <c r="B122" s="133" t="str">
        <f>IFERROR(VLOOKUP(A122,BASE!A:B,2,FALSE),"")</f>
        <v/>
      </c>
      <c r="C122" s="133" t="str">
        <f>IFERROR(VLOOKUP(A122,BASE!A:C,3,FALSE),"")</f>
        <v/>
      </c>
      <c r="D122" s="133"/>
      <c r="E122" s="135"/>
      <c r="F122" s="135"/>
      <c r="G122" s="140"/>
    </row>
    <row r="123" spans="1:7" x14ac:dyDescent="0.2">
      <c r="A123" s="134"/>
      <c r="B123" s="133" t="str">
        <f>IFERROR(VLOOKUP(A123,BASE!A:B,2,FALSE),"")</f>
        <v/>
      </c>
      <c r="C123" s="133" t="str">
        <f>IFERROR(VLOOKUP(A123,BASE!A:C,3,FALSE),"")</f>
        <v/>
      </c>
      <c r="D123" s="133"/>
      <c r="E123" s="135"/>
      <c r="F123" s="135"/>
      <c r="G123" s="140"/>
    </row>
    <row r="124" spans="1:7" x14ac:dyDescent="0.2">
      <c r="A124" s="134"/>
      <c r="B124" s="133" t="str">
        <f>IFERROR(VLOOKUP(A124,BASE!A:B,2,FALSE),"")</f>
        <v/>
      </c>
      <c r="C124" s="133" t="str">
        <f>IFERROR(VLOOKUP(A124,BASE!A:C,3,FALSE),"")</f>
        <v/>
      </c>
      <c r="D124" s="133"/>
      <c r="E124" s="135"/>
      <c r="F124" s="135"/>
      <c r="G124" s="140"/>
    </row>
    <row r="125" spans="1:7" x14ac:dyDescent="0.2">
      <c r="A125" s="134"/>
      <c r="B125" s="133" t="str">
        <f>IFERROR(VLOOKUP(A125,BASE!A:B,2,FALSE),"")</f>
        <v/>
      </c>
      <c r="C125" s="133" t="str">
        <f>IFERROR(VLOOKUP(A125,BASE!A:C,3,FALSE),"")</f>
        <v/>
      </c>
      <c r="D125" s="133"/>
      <c r="E125" s="135"/>
      <c r="F125" s="135"/>
      <c r="G125" s="140"/>
    </row>
    <row r="126" spans="1:7" x14ac:dyDescent="0.2">
      <c r="A126" s="134"/>
      <c r="B126" s="133" t="str">
        <f>IFERROR(VLOOKUP(A126,BASE!A:B,2,FALSE),"")</f>
        <v/>
      </c>
      <c r="C126" s="133" t="str">
        <f>IFERROR(VLOOKUP(A126,BASE!A:C,3,FALSE),"")</f>
        <v/>
      </c>
      <c r="D126" s="133"/>
      <c r="E126" s="135"/>
      <c r="F126" s="135"/>
      <c r="G126" s="140"/>
    </row>
    <row r="127" spans="1:7" x14ac:dyDescent="0.2">
      <c r="A127" s="134"/>
      <c r="B127" s="133" t="str">
        <f>IFERROR(VLOOKUP(A127,BASE!A:B,2,FALSE),"")</f>
        <v/>
      </c>
      <c r="C127" s="133" t="str">
        <f>IFERROR(VLOOKUP(A127,BASE!A:C,3,FALSE),"")</f>
        <v/>
      </c>
      <c r="D127" s="133"/>
      <c r="E127" s="135"/>
      <c r="F127" s="135"/>
      <c r="G127" s="140"/>
    </row>
    <row r="128" spans="1:7" x14ac:dyDescent="0.2">
      <c r="A128" s="134"/>
      <c r="B128" s="133" t="str">
        <f>IFERROR(VLOOKUP(A128,BASE!A:B,2,FALSE),"")</f>
        <v/>
      </c>
      <c r="C128" s="133" t="str">
        <f>IFERROR(VLOOKUP(A128,BASE!A:C,3,FALSE),"")</f>
        <v/>
      </c>
      <c r="D128" s="133"/>
      <c r="E128" s="135"/>
      <c r="F128" s="135"/>
      <c r="G128" s="140"/>
    </row>
    <row r="129" spans="1:7" x14ac:dyDescent="0.2">
      <c r="A129" s="134"/>
      <c r="B129" s="133" t="str">
        <f>IFERROR(VLOOKUP(A129,BASE!A:B,2,FALSE),"")</f>
        <v/>
      </c>
      <c r="C129" s="133" t="str">
        <f>IFERROR(VLOOKUP(A129,BASE!A:C,3,FALSE),"")</f>
        <v/>
      </c>
      <c r="D129" s="133"/>
      <c r="E129" s="135"/>
      <c r="F129" s="135"/>
      <c r="G129" s="140"/>
    </row>
    <row r="130" spans="1:7" x14ac:dyDescent="0.2">
      <c r="A130" s="134"/>
      <c r="B130" s="133" t="str">
        <f>IFERROR(VLOOKUP(A130,BASE!A:B,2,FALSE),"")</f>
        <v/>
      </c>
      <c r="C130" s="133" t="str">
        <f>IFERROR(VLOOKUP(A130,BASE!A:C,3,FALSE),"")</f>
        <v/>
      </c>
      <c r="D130" s="133"/>
      <c r="E130" s="135"/>
      <c r="F130" s="135"/>
      <c r="G130" s="140"/>
    </row>
    <row r="131" spans="1:7" x14ac:dyDescent="0.2">
      <c r="A131" s="134"/>
      <c r="B131" s="133" t="str">
        <f>IFERROR(VLOOKUP(A131,BASE!A:B,2,FALSE),"")</f>
        <v/>
      </c>
      <c r="C131" s="133" t="str">
        <f>IFERROR(VLOOKUP(A131,BASE!A:C,3,FALSE),"")</f>
        <v/>
      </c>
      <c r="D131" s="133"/>
      <c r="E131" s="135"/>
      <c r="F131" s="135"/>
      <c r="G131" s="140"/>
    </row>
    <row r="132" spans="1:7" x14ac:dyDescent="0.2">
      <c r="A132" s="134"/>
      <c r="B132" s="133" t="str">
        <f>IFERROR(VLOOKUP(A132,BASE!A:B,2,FALSE),"")</f>
        <v/>
      </c>
      <c r="C132" s="133" t="str">
        <f>IFERROR(VLOOKUP(A132,BASE!A:C,3,FALSE),"")</f>
        <v/>
      </c>
      <c r="D132" s="133"/>
      <c r="E132" s="135"/>
      <c r="F132" s="135"/>
      <c r="G132" s="140"/>
    </row>
    <row r="133" spans="1:7" x14ac:dyDescent="0.2">
      <c r="A133" s="134"/>
      <c r="B133" s="133" t="str">
        <f>IFERROR(VLOOKUP(A133,BASE!A:B,2,FALSE),"")</f>
        <v/>
      </c>
      <c r="C133" s="133" t="str">
        <f>IFERROR(VLOOKUP(A133,BASE!A:C,3,FALSE),"")</f>
        <v/>
      </c>
      <c r="D133" s="133"/>
      <c r="E133" s="135"/>
      <c r="F133" s="135"/>
      <c r="G133" s="140"/>
    </row>
    <row r="134" spans="1:7" x14ac:dyDescent="0.2">
      <c r="A134" s="134"/>
      <c r="B134" s="133" t="str">
        <f>IFERROR(VLOOKUP(A134,BASE!A:B,2,FALSE),"")</f>
        <v/>
      </c>
      <c r="C134" s="133" t="str">
        <f>IFERROR(VLOOKUP(A134,BASE!A:C,3,FALSE),"")</f>
        <v/>
      </c>
      <c r="D134" s="133"/>
      <c r="E134" s="135"/>
      <c r="F134" s="135"/>
      <c r="G134" s="140"/>
    </row>
    <row r="135" spans="1:7" x14ac:dyDescent="0.2">
      <c r="A135" s="134"/>
      <c r="B135" s="133" t="str">
        <f>IFERROR(VLOOKUP(A135,BASE!A:B,2,FALSE),"")</f>
        <v/>
      </c>
      <c r="C135" s="133" t="str">
        <f>IFERROR(VLOOKUP(A135,BASE!A:C,3,FALSE),"")</f>
        <v/>
      </c>
      <c r="D135" s="133"/>
      <c r="E135" s="135"/>
      <c r="F135" s="135"/>
      <c r="G135" s="140"/>
    </row>
    <row r="136" spans="1:7" x14ac:dyDescent="0.2">
      <c r="A136" s="134"/>
      <c r="B136" s="133" t="str">
        <f>IFERROR(VLOOKUP(A136,BASE!A:B,2,FALSE),"")</f>
        <v/>
      </c>
      <c r="C136" s="133" t="str">
        <f>IFERROR(VLOOKUP(A136,BASE!A:C,3,FALSE),"")</f>
        <v/>
      </c>
      <c r="D136" s="133"/>
      <c r="E136" s="135"/>
      <c r="F136" s="135"/>
      <c r="G136" s="136"/>
    </row>
    <row r="137" spans="1:7" x14ac:dyDescent="0.2">
      <c r="A137" s="134"/>
      <c r="B137" s="133" t="str">
        <f>IFERROR(VLOOKUP(A137,BASE!A:B,2,FALSE),"")</f>
        <v/>
      </c>
      <c r="C137" s="133" t="str">
        <f>IFERROR(VLOOKUP(A137,BASE!A:C,3,FALSE),"")</f>
        <v/>
      </c>
      <c r="D137" s="133"/>
      <c r="E137" s="135"/>
      <c r="F137" s="135"/>
      <c r="G137" s="136"/>
    </row>
    <row r="138" spans="1:7" x14ac:dyDescent="0.2">
      <c r="A138" s="134"/>
      <c r="B138" s="133" t="str">
        <f>IFERROR(VLOOKUP(A138,BASE!A:B,2,FALSE),"")</f>
        <v/>
      </c>
      <c r="C138" s="133" t="str">
        <f>IFERROR(VLOOKUP(A138,BASE!A:C,3,FALSE),"")</f>
        <v/>
      </c>
      <c r="D138" s="133"/>
      <c r="E138" s="135"/>
      <c r="F138" s="135"/>
      <c r="G138" s="136"/>
    </row>
    <row r="139" spans="1:7" x14ac:dyDescent="0.2">
      <c r="A139" s="134"/>
      <c r="B139" s="133" t="str">
        <f>IFERROR(VLOOKUP(A139,BASE!A:B,2,FALSE),"")</f>
        <v/>
      </c>
      <c r="C139" s="133" t="str">
        <f>IFERROR(VLOOKUP(A139,BASE!A:C,3,FALSE),"")</f>
        <v/>
      </c>
      <c r="D139" s="133"/>
      <c r="E139" s="135"/>
      <c r="F139" s="135"/>
      <c r="G139" s="136"/>
    </row>
    <row r="140" spans="1:7" x14ac:dyDescent="0.2">
      <c r="A140" s="134"/>
      <c r="B140" s="133" t="str">
        <f>IFERROR(VLOOKUP(A140,BASE!A:B,2,FALSE),"")</f>
        <v/>
      </c>
      <c r="C140" s="133" t="str">
        <f>IFERROR(VLOOKUP(A140,BASE!A:C,3,FALSE),"")</f>
        <v/>
      </c>
      <c r="D140" s="133"/>
      <c r="E140" s="135"/>
      <c r="F140" s="135"/>
      <c r="G140" s="136"/>
    </row>
    <row r="141" spans="1:7" ht="13.5" thickBot="1" x14ac:dyDescent="0.25">
      <c r="A141" s="137"/>
      <c r="B141" s="133" t="str">
        <f>IFERROR(VLOOKUP(A141,BASE!A:B,2,FALSE),"")</f>
        <v/>
      </c>
      <c r="C141" s="133" t="str">
        <f>IFERROR(VLOOKUP(A141,BASE!A:C,3,FALSE),"")</f>
        <v/>
      </c>
      <c r="D141" s="141"/>
      <c r="E141" s="138"/>
      <c r="F141" s="138"/>
      <c r="G141" s="139"/>
    </row>
    <row r="142" spans="1:7" x14ac:dyDescent="0.2">
      <c r="E142">
        <f>SUM(E2:E141)</f>
        <v>86</v>
      </c>
    </row>
  </sheetData>
  <autoFilter ref="A1:G14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IPC</vt:lpstr>
      <vt:lpstr>DATA</vt:lpstr>
      <vt:lpstr>ER</vt:lpstr>
      <vt:lpstr>ER daily</vt:lpstr>
      <vt:lpstr>FACTURACION</vt:lpstr>
      <vt:lpstr>BASE</vt:lpstr>
      <vt:lpstr>VALES</vt:lpstr>
      <vt:lpstr>DATA!Área_de_impresión</vt:lpstr>
      <vt:lpstr>ER!Área_de_impresión</vt:lpstr>
      <vt:lpstr>DATA!Print_Area_MI</vt:lpstr>
      <vt:lpstr>DATA!Títulos_a_imprimir</vt:lpstr>
    </vt:vector>
  </TitlesOfParts>
  <Manager/>
  <Company>Michelin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Michelin</dc:creator>
  <cp:keywords/>
  <dc:description/>
  <cp:lastModifiedBy>hbello</cp:lastModifiedBy>
  <cp:revision/>
  <cp:lastPrinted>2019-06-06T21:30:45Z</cp:lastPrinted>
  <dcterms:created xsi:type="dcterms:W3CDTF">2009-11-04T14:08:45Z</dcterms:created>
  <dcterms:modified xsi:type="dcterms:W3CDTF">2019-08-23T17:03:50Z</dcterms:modified>
  <cp:category/>
  <cp:contentStatus/>
</cp:coreProperties>
</file>